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eelance\ООО «Юг-Проект Изыскания»\г.Крымск\Очистные сооружения\xls\"/>
    </mc:Choice>
  </mc:AlternateContent>
  <xr:revisionPtr revIDLastSave="0" documentId="13_ncr:1_{746DDBA2-592B-488E-9129-0CCA9F53535F}" xr6:coauthVersionLast="47" xr6:coauthVersionMax="47" xr10:uidLastSave="{00000000-0000-0000-0000-000000000000}"/>
  <bookViews>
    <workbookView xWindow="28680" yWindow="-120" windowWidth="29040" windowHeight="15990" xr2:uid="{EBA0557C-1733-48A4-83FC-696C45BAD249}"/>
  </bookViews>
  <sheets>
    <sheet name="Р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S2" i="1"/>
  <c r="S3" i="1"/>
  <c r="S4" i="1"/>
  <c r="S5" i="1"/>
  <c r="S6" i="1"/>
  <c r="S7" i="1"/>
  <c r="S8" i="1"/>
  <c r="S9" i="1"/>
  <c r="S10" i="1"/>
  <c r="W10" i="1" s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W67" i="1" l="1"/>
  <c r="W71" i="1"/>
  <c r="W41" i="1"/>
  <c r="W21" i="1"/>
  <c r="W16" i="1"/>
  <c r="W13" i="1"/>
  <c r="W34" i="1"/>
  <c r="W45" i="1"/>
  <c r="W25" i="1"/>
  <c r="W23" i="1"/>
  <c r="W24" i="1"/>
  <c r="W43" i="1"/>
  <c r="W22" i="1"/>
  <c r="W69" i="1"/>
  <c r="W37" i="1"/>
  <c r="W64" i="1"/>
  <c r="W63" i="1"/>
  <c r="W61" i="1"/>
  <c r="W19" i="1"/>
  <c r="W15" i="1"/>
  <c r="W39" i="1"/>
  <c r="W58" i="1"/>
  <c r="W49" i="1"/>
  <c r="W72" i="1"/>
  <c r="W48" i="1"/>
  <c r="W40" i="1"/>
  <c r="W62" i="1"/>
  <c r="W70" i="1"/>
  <c r="W14" i="1"/>
  <c r="W38" i="1"/>
  <c r="W73" i="1"/>
  <c r="U73" i="1" s="1"/>
  <c r="V73" i="1" s="1"/>
  <c r="W20" i="1"/>
  <c r="W66" i="1"/>
  <c r="W46" i="1"/>
  <c r="W65" i="1"/>
  <c r="W47" i="1"/>
  <c r="W36" i="1"/>
  <c r="W12" i="1"/>
  <c r="W59" i="1"/>
  <c r="W35" i="1"/>
  <c r="W11" i="1"/>
  <c r="W68" i="1"/>
  <c r="W44" i="1"/>
  <c r="W32" i="1"/>
  <c r="W28" i="1"/>
  <c r="W3" i="1"/>
  <c r="W2" i="1"/>
  <c r="W9" i="1"/>
  <c r="W8" i="1"/>
  <c r="W7" i="1"/>
  <c r="W6" i="1"/>
  <c r="W5" i="1"/>
  <c r="W52" i="1"/>
  <c r="W51" i="1"/>
  <c r="W42" i="1"/>
  <c r="W18" i="1"/>
  <c r="W33" i="1"/>
  <c r="W54" i="1"/>
  <c r="W17" i="1"/>
  <c r="W30" i="1"/>
  <c r="W4" i="1"/>
  <c r="W50" i="1"/>
  <c r="W56" i="1"/>
  <c r="W53" i="1"/>
  <c r="W29" i="1"/>
  <c r="W27" i="1"/>
  <c r="W55" i="1"/>
  <c r="W26" i="1"/>
  <c r="W57" i="1"/>
  <c r="W31" i="1"/>
  <c r="W60" i="1"/>
  <c r="T73" i="1"/>
</calcChain>
</file>

<file path=xl/sharedStrings.xml><?xml version="1.0" encoding="utf-8"?>
<sst xmlns="http://schemas.openxmlformats.org/spreadsheetml/2006/main" count="594" uniqueCount="95">
  <si>
    <t>Имя</t>
  </si>
  <si>
    <t>Фаза</t>
  </si>
  <si>
    <t>n</t>
  </si>
  <si>
    <t>p</t>
  </si>
  <si>
    <t>Pн(n*p)</t>
  </si>
  <si>
    <t>Kи</t>
  </si>
  <si>
    <t>KиРн</t>
  </si>
  <si>
    <t>KиРн*tg</t>
  </si>
  <si>
    <t>n*p^2</t>
  </si>
  <si>
    <t>Nэ</t>
  </si>
  <si>
    <t>Kp</t>
  </si>
  <si>
    <t>Pp</t>
  </si>
  <si>
    <t>Qp</t>
  </si>
  <si>
    <t>Sp</t>
  </si>
  <si>
    <t>Ip</t>
  </si>
  <si>
    <t/>
  </si>
  <si>
    <t>ABC</t>
  </si>
  <si>
    <t>A</t>
  </si>
  <si>
    <t>B</t>
  </si>
  <si>
    <t>C</t>
  </si>
  <si>
    <t>Итого Рр.с</t>
  </si>
  <si>
    <t>Cos</t>
  </si>
  <si>
    <t>Tg</t>
  </si>
  <si>
    <t>Итог</t>
  </si>
  <si>
    <t>ТХ-1</t>
  </si>
  <si>
    <t>ТХ-2</t>
  </si>
  <si>
    <t>ТХ-3</t>
  </si>
  <si>
    <t>ТХ-4</t>
  </si>
  <si>
    <t>ТХ-5</t>
  </si>
  <si>
    <t>ТХ-6</t>
  </si>
  <si>
    <t>ТХ-7</t>
  </si>
  <si>
    <t>ТХ-8</t>
  </si>
  <si>
    <t>ТХ-9</t>
  </si>
  <si>
    <t>ТХ-10</t>
  </si>
  <si>
    <t>ТХ-11</t>
  </si>
  <si>
    <t>ТХ-12</t>
  </si>
  <si>
    <t>ТХ-13</t>
  </si>
  <si>
    <t>ТХ-14</t>
  </si>
  <si>
    <t>ТХ-15</t>
  </si>
  <si>
    <t>ТХ-16</t>
  </si>
  <si>
    <t>ТХ-17</t>
  </si>
  <si>
    <t>ТХ-18</t>
  </si>
  <si>
    <t>ТХ-19</t>
  </si>
  <si>
    <t>ТХ-20</t>
  </si>
  <si>
    <t>ТХ-21</t>
  </si>
  <si>
    <t>ТХ-22</t>
  </si>
  <si>
    <t>ТХ-23</t>
  </si>
  <si>
    <t>ТХ-24</t>
  </si>
  <si>
    <t>ТХ-25</t>
  </si>
  <si>
    <t>ТХ-26</t>
  </si>
  <si>
    <t>ТХ-27</t>
  </si>
  <si>
    <t>ТХ-28</t>
  </si>
  <si>
    <t>ТХ-29</t>
  </si>
  <si>
    <t>ТХ-30</t>
  </si>
  <si>
    <t>ТХ-31</t>
  </si>
  <si>
    <t>ТХ-32</t>
  </si>
  <si>
    <t>ТХ-33</t>
  </si>
  <si>
    <t>ТХ-34</t>
  </si>
  <si>
    <t>ТХ-35</t>
  </si>
  <si>
    <t>ТХ-36</t>
  </si>
  <si>
    <t>ТХ-37</t>
  </si>
  <si>
    <t>ТХ-38</t>
  </si>
  <si>
    <t>ТХ-39</t>
  </si>
  <si>
    <t>ТХ-40</t>
  </si>
  <si>
    <t>ТХ-41</t>
  </si>
  <si>
    <t>ТХ-42</t>
  </si>
  <si>
    <t>ТХ-43</t>
  </si>
  <si>
    <t>ТХ-44</t>
  </si>
  <si>
    <t>ТХ-45</t>
  </si>
  <si>
    <t>ТХ-46</t>
  </si>
  <si>
    <t>ТХ-47</t>
  </si>
  <si>
    <t>ТХ-48</t>
  </si>
  <si>
    <t>ТХ-49</t>
  </si>
  <si>
    <t>ТХ-50</t>
  </si>
  <si>
    <t>ТХ-51</t>
  </si>
  <si>
    <t>ТХ-52</t>
  </si>
  <si>
    <t>ТХ-53</t>
  </si>
  <si>
    <t>ТХ-54</t>
  </si>
  <si>
    <t>ТХ-55</t>
  </si>
  <si>
    <t>ТХ-56</t>
  </si>
  <si>
    <t>ТХ-57</t>
  </si>
  <si>
    <t>ТХ-58</t>
  </si>
  <si>
    <t>ТХ-59</t>
  </si>
  <si>
    <t>ТХ-60</t>
  </si>
  <si>
    <t>ТХ-61</t>
  </si>
  <si>
    <t>ТХ-62</t>
  </si>
  <si>
    <t>ТХ-63</t>
  </si>
  <si>
    <t>ТХ-64</t>
  </si>
  <si>
    <t>ТХ-65</t>
  </si>
  <si>
    <t>ТХ-66</t>
  </si>
  <si>
    <t>ТХ-67</t>
  </si>
  <si>
    <t>ТХ-68</t>
  </si>
  <si>
    <t>ТХ-69</t>
  </si>
  <si>
    <t>ТХ-70</t>
  </si>
  <si>
    <t>ТХ-71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</si>
</sst>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Обычный" xfId="0" builtinId="0"/>
  </cellStyles>
  <dxfs count="33"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69D4C1-2CD2-4A94-A885-47E94CB92A70}" name="Расчёт" displayName="Расчёт" ref="A1:Q73" totalsRowShown="0" headerRowDxfId="32" dataDxfId="31">
  <tableColumns count="17">
    <tableColumn id="1" xr3:uid="{57523D85-4007-4260-A681-D44127B6D703}" name="Имя" dataDxfId="30"/>
    <tableColumn id="2" xr3:uid="{5D834F55-9D5C-4282-B9CC-65C1B395479E}" name="Фаза" dataDxfId="29"/>
    <tableColumn id="3" xr3:uid="{DA63C537-A730-4E37-8D6A-FF8654AF40F3}" name="n" dataDxfId="14"/>
    <tableColumn id="4" xr3:uid="{F0FF4027-C068-45EF-97B9-63C8032733CF}" name="p" dataDxfId="13"/>
    <tableColumn id="5" xr3:uid="{E96BBAB7-1DF0-47C9-B62B-43946E108EB4}" name="Pн(n*p)" dataDxfId="12"/>
    <tableColumn id="6" xr3:uid="{0BBEAB93-0250-409B-A4CF-A839BAC630F0}" name="Kи" dataDxfId="11"/>
    <tableColumn id="7" xr3:uid="{0BAE9541-2C1E-4B88-A115-E3D3C0F8D9D0}" name="Cos" dataDxfId="10"/>
    <tableColumn id="8" xr3:uid="{2B912858-2C03-4F72-A366-073FB5E4E4CC}" name="Tg" dataDxfId="9"/>
    <tableColumn id="9" xr3:uid="{674EA4FA-8BD8-484E-8488-F4A79A2E8D41}" name="KиРн" dataDxfId="8"/>
    <tableColumn id="10" xr3:uid="{D674C3E4-E6BD-4D37-9A13-9910EE8CEEA3}" name="KиРн*tg" dataDxfId="7"/>
    <tableColumn id="11" xr3:uid="{17F30E97-6700-47A1-8D3B-1F0D946E6338}" name="n*p^2" dataDxfId="6"/>
    <tableColumn id="12" xr3:uid="{8488FB3B-F7FE-4131-9283-4468A6BE2FFE}" name="Nэ" dataDxfId="5"/>
    <tableColumn id="13" xr3:uid="{6F3BF105-9AEF-4E36-AE22-E3E7CA84F186}" name="Kp" dataDxfId="4"/>
    <tableColumn id="14" xr3:uid="{93CB3C32-7C93-4296-AF45-7C9948C66B37}" name="Pp" dataDxfId="3"/>
    <tableColumn id="15" xr3:uid="{B2D93733-817D-458A-947B-EE9ADECA16E3}" name="Qp" dataDxfId="2"/>
    <tableColumn id="16" xr3:uid="{EFBCA627-D0FF-4762-97FB-3F122CC9967F}" name="Sp" dataDxfId="1"/>
    <tableColumn id="17" xr3:uid="{63D773C8-3483-4D47-946A-04DB6B2C4F96}" name="I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C18006-C42E-425F-AAA4-C9F9BD7B554F}" name="Проверка" displayName="Проверка" ref="S1:W73" totalsRowCount="1" headerRowDxfId="25" dataDxfId="26" headerRowBorderDxfId="27" tableBorderDxfId="28">
  <autoFilter ref="S1:W72" xr:uid="{80C18006-C42E-425F-AAA4-C9F9BD7B554F}"/>
  <tableColumns count="5">
    <tableColumn id="1" xr3:uid="{662824CE-A14E-44D4-B684-C2D8FFD5F20D}" name="Фаза" totalsRowLabel="Итог" dataDxfId="24" totalsRowDxfId="23">
      <calculatedColumnFormula>Расчёт[[#This Row],[Фаза]]</calculatedColumnFormula>
    </tableColumn>
    <tableColumn id="2" xr3:uid="{A6AACB27-A2D7-4D85-B593-6CFE10224890}" name="Pн(n*p)" totalsRowFunction="sum" dataDxfId="22" totalsRowDxfId="18">
      <calculatedColumnFormula>Расчёт[[#This Row],[Pн(n*p)]]</calculatedColumnFormula>
    </tableColumn>
    <tableColumn id="3" xr3:uid="{8C900934-22CD-4EEE-96B3-0075C879D7AD}" name="Cos" totalsRowFunction="custom" dataDxfId="21" totalsRowDxfId="17">
      <calculatedColumnFormula>Расчёт[[#This Row],[Cos]]</calculatedColumnFormula>
      <totalsRowFormula>SUBTOTAL(109,Проверка[Pн(n*p)])/(SQRT(3)*0.38*Проверка[[#Totals],[Ip]])</totalsRowFormula>
    </tableColumn>
    <tableColumn id="4" xr3:uid="{FC0147BF-828C-4F1E-B3BD-B8EA303B57E3}" name="Tg" totalsRowFunction="custom" dataDxfId="20" totalsRowDxfId="16">
      <totalsRowFormula>TAN(ACOS(Проверка[[#Totals],[Cos]]))</totalsRowFormula>
    </tableColumn>
    <tableColumn id="5" xr3:uid="{1FC6AFC2-A316-482A-8E7C-180156A4018E}" name="Ip" totalsRowFunction="custom" dataDxfId="19" totalsRowDxfId="15">
      <calculatedColumnFormula>IF(Проверка[[#This Row],[Фаза]]="ABC",Проверка[[#This Row],[Pн(n*p)]]/(SQRT(3)*0.38*Проверка[[#This Row],[Cos]]),Проверка[[#This Row],[Pн(n*p)]]/(0.22*Проверка[[#This Row],[Cos]]))</calculatedColumnFormula>
      <totalsRowFormula>(SUMIF(Проверка[Фаза],"A",Проверка[Ip])+SUMIF(Проверка[Фаза],"B",Проверка[Ip])+SUMIF(Проверка[Фаза],"C",Проверка[Ip]))/3+SUMIF(Проверка[Фаза],"ABC",Проверка[Ip])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D613-67DA-4386-8020-881D9C535574}">
  <dimension ref="A1:W73"/>
  <sheetViews>
    <sheetView tabSelected="1" zoomScaleNormal="100" workbookViewId="0">
      <pane ySplit="1" topLeftCell="A47" activePane="bottomLeft" state="frozen"/>
      <selection pane="bottomLeft" activeCell="E77" sqref="E77"/>
    </sheetView>
  </sheetViews>
  <sheetFormatPr defaultRowHeight="15" x14ac:dyDescent="0.25"/>
  <cols>
    <col min="1" max="1" width="10.42578125" style="4" bestFit="1" customWidth="1"/>
    <col min="2" max="2" width="5.42578125" style="4" bestFit="1" customWidth="1"/>
    <col min="3" max="4" width="6.5703125" style="4" bestFit="1" customWidth="1"/>
    <col min="5" max="5" width="8" style="4" bestFit="1" customWidth="1"/>
    <col min="6" max="8" width="4.5703125" style="4" bestFit="1" customWidth="1"/>
    <col min="9" max="9" width="6.5703125" style="4" bestFit="1" customWidth="1"/>
    <col min="10" max="10" width="8.28515625" style="4" bestFit="1" customWidth="1"/>
    <col min="11" max="11" width="9.5703125" style="4" bestFit="1" customWidth="1"/>
    <col min="12" max="12" width="5.5703125" style="4" bestFit="1" customWidth="1"/>
    <col min="13" max="13" width="4.5703125" style="4" bestFit="1" customWidth="1"/>
    <col min="14" max="16" width="6.5703125" style="4" bestFit="1" customWidth="1"/>
    <col min="17" max="17" width="7.5703125" style="4" bestFit="1" customWidth="1"/>
    <col min="18" max="18" width="9.140625" style="4"/>
    <col min="19" max="19" width="10" style="4" bestFit="1" customWidth="1"/>
    <col min="20" max="20" width="12.5703125" style="4" bestFit="1" customWidth="1"/>
    <col min="21" max="21" width="8.7109375" style="4" bestFit="1" customWidth="1"/>
    <col min="22" max="23" width="7.5703125" style="4" bestFit="1" customWidth="1"/>
    <col min="24" max="16384" width="9.140625" style="4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</v>
      </c>
      <c r="H1" s="1" t="s">
        <v>22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S1" s="7" t="s">
        <v>1</v>
      </c>
      <c r="T1" s="7" t="s">
        <v>4</v>
      </c>
      <c r="U1" s="7" t="s">
        <v>21</v>
      </c>
      <c r="V1" s="7" t="s">
        <v>22</v>
      </c>
      <c r="W1" s="8" t="s">
        <v>14</v>
      </c>
    </row>
    <row r="2" spans="1:23" x14ac:dyDescent="0.25">
      <c r="A2" s="2" t="s">
        <v>24</v>
      </c>
      <c r="B2" s="5" t="s">
        <v>16</v>
      </c>
      <c r="C2" s="12">
        <v>1</v>
      </c>
      <c r="D2" s="12">
        <v>10.3</v>
      </c>
      <c r="E2" s="12">
        <v>10.3</v>
      </c>
      <c r="F2" s="12">
        <v>0.91</v>
      </c>
      <c r="G2" s="12">
        <v>0.8</v>
      </c>
      <c r="H2" s="12">
        <v>0.75</v>
      </c>
      <c r="I2" s="12">
        <v>9.3699999999999992</v>
      </c>
      <c r="J2" s="12">
        <v>7.03</v>
      </c>
      <c r="K2" s="12">
        <v>106.09</v>
      </c>
      <c r="L2" s="12" t="s">
        <v>15</v>
      </c>
      <c r="M2" s="12" t="s">
        <v>15</v>
      </c>
      <c r="N2" s="12" t="s">
        <v>15</v>
      </c>
      <c r="O2" s="12" t="s">
        <v>15</v>
      </c>
      <c r="P2" s="12" t="s">
        <v>15</v>
      </c>
      <c r="Q2" s="12" t="s">
        <v>15</v>
      </c>
      <c r="S2" s="9" t="str">
        <f>Расчёт[[#This Row],[Фаза]]</f>
        <v>ABC</v>
      </c>
      <c r="T2" s="10">
        <f>Расчёт[[#This Row],[Pн(n*p)]]</f>
        <v>10.3</v>
      </c>
      <c r="U2" s="10">
        <f>Расчёт[[#This Row],[Cos]]</f>
        <v>0.8</v>
      </c>
      <c r="V2" s="10"/>
      <c r="W2" s="10">
        <f>IF(Проверка[[#This Row],[Фаза]]="ABC",Проверка[[#This Row],[Pн(n*p)]]/(SQRT(3)*0.38*Проверка[[#This Row],[Cos]]),Проверка[[#This Row],[Pн(n*p)]]/(0.22*Проверка[[#This Row],[Cos]]))</f>
        <v>19.561538725832715</v>
      </c>
    </row>
    <row r="3" spans="1:23" x14ac:dyDescent="0.25">
      <c r="A3" s="2" t="s">
        <v>25</v>
      </c>
      <c r="B3" s="5" t="s">
        <v>16</v>
      </c>
      <c r="C3" s="12">
        <v>2</v>
      </c>
      <c r="D3" s="12">
        <v>7.5</v>
      </c>
      <c r="E3" s="12">
        <v>15</v>
      </c>
      <c r="F3" s="12">
        <v>0.91</v>
      </c>
      <c r="G3" s="12">
        <v>0.8</v>
      </c>
      <c r="H3" s="12">
        <v>0.75</v>
      </c>
      <c r="I3" s="12">
        <v>13.65</v>
      </c>
      <c r="J3" s="12">
        <v>10.24</v>
      </c>
      <c r="K3" s="12">
        <v>112.5</v>
      </c>
      <c r="L3" s="12" t="s">
        <v>15</v>
      </c>
      <c r="M3" s="12" t="s">
        <v>15</v>
      </c>
      <c r="N3" s="12" t="s">
        <v>15</v>
      </c>
      <c r="O3" s="12" t="s">
        <v>15</v>
      </c>
      <c r="P3" s="12" t="s">
        <v>15</v>
      </c>
      <c r="Q3" s="12" t="s">
        <v>15</v>
      </c>
      <c r="S3" s="9" t="str">
        <f>Расчёт[[#This Row],[Фаза]]</f>
        <v>ABC</v>
      </c>
      <c r="T3" s="10">
        <f>Расчёт[[#This Row],[Pн(n*p)]]</f>
        <v>15</v>
      </c>
      <c r="U3" s="10">
        <f>Расчёт[[#This Row],[Cos]]</f>
        <v>0.8</v>
      </c>
      <c r="V3" s="10"/>
      <c r="W3" s="10">
        <f>IF(Проверка[[#This Row],[Фаза]]="ABC",Проверка[[#This Row],[Pн(n*p)]]/(SQRT(3)*0.38*Проверка[[#This Row],[Cos]]),Проверка[[#This Row],[Pн(n*p)]]/(0.22*Проверка[[#This Row],[Cos]]))</f>
        <v>28.487677756067061</v>
      </c>
    </row>
    <row r="4" spans="1:23" x14ac:dyDescent="0.25">
      <c r="A4" s="2" t="s">
        <v>26</v>
      </c>
      <c r="B4" s="5" t="s">
        <v>16</v>
      </c>
      <c r="C4" s="12">
        <v>1</v>
      </c>
      <c r="D4" s="12">
        <v>5.5</v>
      </c>
      <c r="E4" s="12">
        <v>5.5</v>
      </c>
      <c r="F4" s="12">
        <v>0.91</v>
      </c>
      <c r="G4" s="12">
        <v>0.8</v>
      </c>
      <c r="H4" s="12">
        <v>0.75</v>
      </c>
      <c r="I4" s="12">
        <v>5</v>
      </c>
      <c r="J4" s="12">
        <v>3.75</v>
      </c>
      <c r="K4" s="12">
        <v>30.25</v>
      </c>
      <c r="L4" s="12" t="s">
        <v>15</v>
      </c>
      <c r="M4" s="12" t="s">
        <v>15</v>
      </c>
      <c r="N4" s="12" t="s">
        <v>15</v>
      </c>
      <c r="O4" s="12" t="s">
        <v>15</v>
      </c>
      <c r="P4" s="12" t="s">
        <v>15</v>
      </c>
      <c r="Q4" s="12" t="s">
        <v>15</v>
      </c>
      <c r="S4" s="9" t="str">
        <f>Расчёт[[#This Row],[Фаза]]</f>
        <v>ABC</v>
      </c>
      <c r="T4" s="10">
        <f>Расчёт[[#This Row],[Pн(n*p)]]</f>
        <v>5.5</v>
      </c>
      <c r="U4" s="10">
        <f>Расчёт[[#This Row],[Cos]]</f>
        <v>0.8</v>
      </c>
      <c r="V4" s="10"/>
      <c r="W4" s="10">
        <f>IF(Проверка[[#This Row],[Фаза]]="ABC",Проверка[[#This Row],[Pн(n*p)]]/(SQRT(3)*0.38*Проверка[[#This Row],[Cos]]),Проверка[[#This Row],[Pн(n*p)]]/(0.22*Проверка[[#This Row],[Cos]]))</f>
        <v>10.445481843891256</v>
      </c>
    </row>
    <row r="5" spans="1:23" x14ac:dyDescent="0.25">
      <c r="A5" s="2" t="s">
        <v>27</v>
      </c>
      <c r="B5" s="5" t="s">
        <v>16</v>
      </c>
      <c r="C5" s="12">
        <v>1</v>
      </c>
      <c r="D5" s="12">
        <v>7.5</v>
      </c>
      <c r="E5" s="12">
        <v>7.5</v>
      </c>
      <c r="F5" s="12">
        <v>0.91</v>
      </c>
      <c r="G5" s="12">
        <v>0.8</v>
      </c>
      <c r="H5" s="12">
        <v>0.75</v>
      </c>
      <c r="I5" s="12">
        <v>6.82</v>
      </c>
      <c r="J5" s="12">
        <v>5.12</v>
      </c>
      <c r="K5" s="12">
        <v>56.25</v>
      </c>
      <c r="L5" s="12" t="s">
        <v>15</v>
      </c>
      <c r="M5" s="12" t="s">
        <v>15</v>
      </c>
      <c r="N5" s="12" t="s">
        <v>15</v>
      </c>
      <c r="O5" s="12" t="s">
        <v>15</v>
      </c>
      <c r="P5" s="12" t="s">
        <v>15</v>
      </c>
      <c r="Q5" s="12" t="s">
        <v>15</v>
      </c>
      <c r="S5" s="9" t="str">
        <f>Расчёт[[#This Row],[Фаза]]</f>
        <v>ABC</v>
      </c>
      <c r="T5" s="10">
        <f>Расчёт[[#This Row],[Pн(n*p)]]</f>
        <v>7.5</v>
      </c>
      <c r="U5" s="10">
        <f>Расчёт[[#This Row],[Cos]]</f>
        <v>0.8</v>
      </c>
      <c r="V5" s="10"/>
      <c r="W5" s="10">
        <f>IF(Проверка[[#This Row],[Фаза]]="ABC",Проверка[[#This Row],[Pн(n*p)]]/(SQRT(3)*0.38*Проверка[[#This Row],[Cos]]),Проверка[[#This Row],[Pн(n*p)]]/(0.22*Проверка[[#This Row],[Cos]]))</f>
        <v>14.243838878033531</v>
      </c>
    </row>
    <row r="6" spans="1:23" x14ac:dyDescent="0.25">
      <c r="A6" s="2" t="s">
        <v>28</v>
      </c>
      <c r="B6" s="5" t="s">
        <v>16</v>
      </c>
      <c r="C6" s="12">
        <v>1</v>
      </c>
      <c r="D6" s="12">
        <v>12.7</v>
      </c>
      <c r="E6" s="12">
        <v>12.7</v>
      </c>
      <c r="F6" s="12">
        <v>0.91</v>
      </c>
      <c r="G6" s="12">
        <v>0.8</v>
      </c>
      <c r="H6" s="12">
        <v>0.75</v>
      </c>
      <c r="I6" s="12">
        <v>11.56</v>
      </c>
      <c r="J6" s="12">
        <v>8.67</v>
      </c>
      <c r="K6" s="12">
        <v>161.29</v>
      </c>
      <c r="L6" s="12" t="s">
        <v>15</v>
      </c>
      <c r="M6" s="12" t="s">
        <v>15</v>
      </c>
      <c r="N6" s="12" t="s">
        <v>15</v>
      </c>
      <c r="O6" s="12" t="s">
        <v>15</v>
      </c>
      <c r="P6" s="12" t="s">
        <v>15</v>
      </c>
      <c r="Q6" s="12" t="s">
        <v>15</v>
      </c>
      <c r="S6" s="9" t="str">
        <f>Расчёт[[#This Row],[Фаза]]</f>
        <v>ABC</v>
      </c>
      <c r="T6" s="10">
        <f>Расчёт[[#This Row],[Pн(n*p)]]</f>
        <v>12.7</v>
      </c>
      <c r="U6" s="10">
        <f>Расчёт[[#This Row],[Cos]]</f>
        <v>0.8</v>
      </c>
      <c r="V6" s="10"/>
      <c r="W6" s="10">
        <f>IF(Проверка[[#This Row],[Фаза]]="ABC",Проверка[[#This Row],[Pн(n*p)]]/(SQRT(3)*0.38*Проверка[[#This Row],[Cos]]),Проверка[[#This Row],[Pн(n*p)]]/(0.22*Проверка[[#This Row],[Cos]]))</f>
        <v>24.119567166803446</v>
      </c>
    </row>
    <row r="7" spans="1:23" x14ac:dyDescent="0.25">
      <c r="A7" s="2" t="s">
        <v>29</v>
      </c>
      <c r="B7" s="5" t="s">
        <v>16</v>
      </c>
      <c r="C7" s="12">
        <v>1</v>
      </c>
      <c r="D7" s="12">
        <v>5.5</v>
      </c>
      <c r="E7" s="12">
        <v>5.5</v>
      </c>
      <c r="F7" s="12">
        <v>0.91</v>
      </c>
      <c r="G7" s="12">
        <v>0.8</v>
      </c>
      <c r="H7" s="12">
        <v>0.75</v>
      </c>
      <c r="I7" s="12">
        <v>5</v>
      </c>
      <c r="J7" s="12">
        <v>3.75</v>
      </c>
      <c r="K7" s="12">
        <v>30.25</v>
      </c>
      <c r="L7" s="12" t="s">
        <v>15</v>
      </c>
      <c r="M7" s="12" t="s">
        <v>15</v>
      </c>
      <c r="N7" s="12" t="s">
        <v>15</v>
      </c>
      <c r="O7" s="12" t="s">
        <v>15</v>
      </c>
      <c r="P7" s="12" t="s">
        <v>15</v>
      </c>
      <c r="Q7" s="12" t="s">
        <v>15</v>
      </c>
      <c r="S7" s="9" t="str">
        <f>Расчёт[[#This Row],[Фаза]]</f>
        <v>ABC</v>
      </c>
      <c r="T7" s="10">
        <f>Расчёт[[#This Row],[Pн(n*p)]]</f>
        <v>5.5</v>
      </c>
      <c r="U7" s="10">
        <f>Расчёт[[#This Row],[Cos]]</f>
        <v>0.8</v>
      </c>
      <c r="V7" s="10"/>
      <c r="W7" s="10">
        <f>IF(Проверка[[#This Row],[Фаза]]="ABC",Проверка[[#This Row],[Pн(n*p)]]/(SQRT(3)*0.38*Проверка[[#This Row],[Cos]]),Проверка[[#This Row],[Pн(n*p)]]/(0.22*Проверка[[#This Row],[Cos]]))</f>
        <v>10.445481843891256</v>
      </c>
    </row>
    <row r="8" spans="1:23" x14ac:dyDescent="0.25">
      <c r="A8" s="2" t="s">
        <v>30</v>
      </c>
      <c r="B8" s="5" t="s">
        <v>16</v>
      </c>
      <c r="C8" s="12">
        <v>2</v>
      </c>
      <c r="D8" s="12">
        <v>5.5</v>
      </c>
      <c r="E8" s="12">
        <v>11</v>
      </c>
      <c r="F8" s="12">
        <v>0.91</v>
      </c>
      <c r="G8" s="12">
        <v>0.8</v>
      </c>
      <c r="H8" s="12">
        <v>0.75</v>
      </c>
      <c r="I8" s="12">
        <v>10.01</v>
      </c>
      <c r="J8" s="12">
        <v>7.51</v>
      </c>
      <c r="K8" s="12">
        <v>60.5</v>
      </c>
      <c r="L8" s="12" t="s">
        <v>15</v>
      </c>
      <c r="M8" s="12" t="s">
        <v>15</v>
      </c>
      <c r="N8" s="12" t="s">
        <v>15</v>
      </c>
      <c r="O8" s="12" t="s">
        <v>15</v>
      </c>
      <c r="P8" s="12" t="s">
        <v>15</v>
      </c>
      <c r="Q8" s="12" t="s">
        <v>15</v>
      </c>
      <c r="S8" s="9" t="str">
        <f>Расчёт[[#This Row],[Фаза]]</f>
        <v>ABC</v>
      </c>
      <c r="T8" s="10">
        <f>Расчёт[[#This Row],[Pн(n*p)]]</f>
        <v>11</v>
      </c>
      <c r="U8" s="10">
        <f>Расчёт[[#This Row],[Cos]]</f>
        <v>0.8</v>
      </c>
      <c r="V8" s="10"/>
      <c r="W8" s="10">
        <f>IF(Проверка[[#This Row],[Фаза]]="ABC",Проверка[[#This Row],[Pн(n*p)]]/(SQRT(3)*0.38*Проверка[[#This Row],[Cos]]),Проверка[[#This Row],[Pн(n*p)]]/(0.22*Проверка[[#This Row],[Cos]]))</f>
        <v>20.890963687782513</v>
      </c>
    </row>
    <row r="9" spans="1:23" x14ac:dyDescent="0.25">
      <c r="A9" s="2" t="s">
        <v>31</v>
      </c>
      <c r="B9" s="5" t="s">
        <v>17</v>
      </c>
      <c r="C9" s="12">
        <v>1</v>
      </c>
      <c r="D9" s="12">
        <v>0.55000000000000004</v>
      </c>
      <c r="E9" s="12">
        <v>0.55000000000000004</v>
      </c>
      <c r="F9" s="12">
        <v>0.91</v>
      </c>
      <c r="G9" s="12">
        <v>0.8</v>
      </c>
      <c r="H9" s="12">
        <v>0.75</v>
      </c>
      <c r="I9" s="12">
        <v>0.5</v>
      </c>
      <c r="J9" s="12">
        <v>0.38</v>
      </c>
      <c r="K9" s="12">
        <v>0.3</v>
      </c>
      <c r="L9" s="12" t="s">
        <v>15</v>
      </c>
      <c r="M9" s="12" t="s">
        <v>15</v>
      </c>
      <c r="N9" s="12" t="s">
        <v>15</v>
      </c>
      <c r="O9" s="12" t="s">
        <v>15</v>
      </c>
      <c r="P9" s="12" t="s">
        <v>15</v>
      </c>
      <c r="Q9" s="12" t="s">
        <v>15</v>
      </c>
      <c r="S9" s="9" t="str">
        <f>Расчёт[[#This Row],[Фаза]]</f>
        <v>A</v>
      </c>
      <c r="T9" s="10">
        <f>Расчёт[[#This Row],[Pн(n*p)]]</f>
        <v>0.55000000000000004</v>
      </c>
      <c r="U9" s="10">
        <f>Расчёт[[#This Row],[Cos]]</f>
        <v>0.8</v>
      </c>
      <c r="V9" s="10"/>
      <c r="W9" s="10">
        <f>IF(Проверка[[#This Row],[Фаза]]="ABC",Проверка[[#This Row],[Pн(n*p)]]/(SQRT(3)*0.38*Проверка[[#This Row],[Cos]]),Проверка[[#This Row],[Pн(n*p)]]/(0.22*Проверка[[#This Row],[Cos]]))</f>
        <v>3.125</v>
      </c>
    </row>
    <row r="10" spans="1:23" x14ac:dyDescent="0.25">
      <c r="A10" s="2" t="s">
        <v>32</v>
      </c>
      <c r="B10" s="5" t="s">
        <v>16</v>
      </c>
      <c r="C10" s="12">
        <v>2</v>
      </c>
      <c r="D10" s="12">
        <v>14</v>
      </c>
      <c r="E10" s="12">
        <v>28</v>
      </c>
      <c r="F10" s="12">
        <v>0.91</v>
      </c>
      <c r="G10" s="12">
        <v>1</v>
      </c>
      <c r="H10" s="12">
        <v>0</v>
      </c>
      <c r="I10" s="12">
        <v>25.48</v>
      </c>
      <c r="J10" s="12">
        <v>0</v>
      </c>
      <c r="K10" s="12">
        <v>392</v>
      </c>
      <c r="L10" s="12" t="s">
        <v>15</v>
      </c>
      <c r="M10" s="12" t="s">
        <v>15</v>
      </c>
      <c r="N10" s="12" t="s">
        <v>15</v>
      </c>
      <c r="O10" s="12" t="s">
        <v>15</v>
      </c>
      <c r="P10" s="12" t="s">
        <v>15</v>
      </c>
      <c r="Q10" s="12" t="s">
        <v>15</v>
      </c>
      <c r="S10" s="9" t="str">
        <f>Расчёт[[#This Row],[Фаза]]</f>
        <v>ABC</v>
      </c>
      <c r="T10" s="10">
        <f>Расчёт[[#This Row],[Pн(n*p)]]</f>
        <v>28</v>
      </c>
      <c r="U10" s="10">
        <f>Расчёт[[#This Row],[Cos]]</f>
        <v>1</v>
      </c>
      <c r="V10" s="10"/>
      <c r="W10" s="10">
        <f>IF(Проверка[[#This Row],[Фаза]]="ABC",Проверка[[#This Row],[Pн(n*p)]]/(SQRT(3)*0.38*Проверка[[#This Row],[Cos]]),Проверка[[#This Row],[Pн(n*p)]]/(0.22*Проверка[[#This Row],[Cos]]))</f>
        <v>42.541598782393478</v>
      </c>
    </row>
    <row r="11" spans="1:23" x14ac:dyDescent="0.25">
      <c r="A11" s="2" t="s">
        <v>33</v>
      </c>
      <c r="B11" s="5" t="s">
        <v>17</v>
      </c>
      <c r="C11" s="12">
        <v>1</v>
      </c>
      <c r="D11" s="12">
        <v>0.55000000000000004</v>
      </c>
      <c r="E11" s="12">
        <v>0.55000000000000004</v>
      </c>
      <c r="F11" s="12">
        <v>0.91</v>
      </c>
      <c r="G11" s="12">
        <v>0.8</v>
      </c>
      <c r="H11" s="12">
        <v>0.75</v>
      </c>
      <c r="I11" s="12">
        <v>0.5</v>
      </c>
      <c r="J11" s="12">
        <v>0.38</v>
      </c>
      <c r="K11" s="12">
        <v>0.3</v>
      </c>
      <c r="L11" s="12" t="s">
        <v>15</v>
      </c>
      <c r="M11" s="12" t="s">
        <v>15</v>
      </c>
      <c r="N11" s="12" t="s">
        <v>15</v>
      </c>
      <c r="O11" s="12" t="s">
        <v>15</v>
      </c>
      <c r="P11" s="12" t="s">
        <v>15</v>
      </c>
      <c r="Q11" s="12" t="s">
        <v>15</v>
      </c>
      <c r="S11" s="9" t="str">
        <f>Расчёт[[#This Row],[Фаза]]</f>
        <v>A</v>
      </c>
      <c r="T11" s="10">
        <f>Расчёт[[#This Row],[Pн(n*p)]]</f>
        <v>0.55000000000000004</v>
      </c>
      <c r="U11" s="10">
        <f>Расчёт[[#This Row],[Cos]]</f>
        <v>0.8</v>
      </c>
      <c r="V11" s="10"/>
      <c r="W11" s="10">
        <f>IF(Проверка[[#This Row],[Фаза]]="ABC",Проверка[[#This Row],[Pн(n*p)]]/(SQRT(3)*0.38*Проверка[[#This Row],[Cos]]),Проверка[[#This Row],[Pн(n*p)]]/(0.22*Проверка[[#This Row],[Cos]]))</f>
        <v>3.125</v>
      </c>
    </row>
    <row r="12" spans="1:23" x14ac:dyDescent="0.25">
      <c r="A12" s="2" t="s">
        <v>34</v>
      </c>
      <c r="B12" s="5" t="s">
        <v>18</v>
      </c>
      <c r="C12" s="12">
        <v>1</v>
      </c>
      <c r="D12" s="12">
        <v>0.55000000000000004</v>
      </c>
      <c r="E12" s="12">
        <v>0.55000000000000004</v>
      </c>
      <c r="F12" s="12">
        <v>0.91</v>
      </c>
      <c r="G12" s="12">
        <v>0.8</v>
      </c>
      <c r="H12" s="12">
        <v>0.75</v>
      </c>
      <c r="I12" s="12">
        <v>0.5</v>
      </c>
      <c r="J12" s="12">
        <v>0.38</v>
      </c>
      <c r="K12" s="12">
        <v>0.3</v>
      </c>
      <c r="L12" s="12" t="s">
        <v>15</v>
      </c>
      <c r="M12" s="12" t="s">
        <v>15</v>
      </c>
      <c r="N12" s="12" t="s">
        <v>15</v>
      </c>
      <c r="O12" s="12" t="s">
        <v>15</v>
      </c>
      <c r="P12" s="12" t="s">
        <v>15</v>
      </c>
      <c r="Q12" s="12" t="s">
        <v>15</v>
      </c>
      <c r="S12" s="9" t="str">
        <f>Расчёт[[#This Row],[Фаза]]</f>
        <v>B</v>
      </c>
      <c r="T12" s="10">
        <f>Расчёт[[#This Row],[Pн(n*p)]]</f>
        <v>0.55000000000000004</v>
      </c>
      <c r="U12" s="10">
        <f>Расчёт[[#This Row],[Cos]]</f>
        <v>0.8</v>
      </c>
      <c r="V12" s="10"/>
      <c r="W12" s="10">
        <f>IF(Проверка[[#This Row],[Фаза]]="ABC",Проверка[[#This Row],[Pн(n*p)]]/(SQRT(3)*0.38*Проверка[[#This Row],[Cos]]),Проверка[[#This Row],[Pн(n*p)]]/(0.22*Проверка[[#This Row],[Cos]]))</f>
        <v>3.125</v>
      </c>
    </row>
    <row r="13" spans="1:23" x14ac:dyDescent="0.25">
      <c r="A13" s="2" t="s">
        <v>35</v>
      </c>
      <c r="B13" s="5" t="s">
        <v>16</v>
      </c>
      <c r="C13" s="12">
        <v>1</v>
      </c>
      <c r="D13" s="12">
        <v>0.55000000000000004</v>
      </c>
      <c r="E13" s="12">
        <v>0.55000000000000004</v>
      </c>
      <c r="F13" s="12">
        <v>0.91</v>
      </c>
      <c r="G13" s="12">
        <v>0.8</v>
      </c>
      <c r="H13" s="12">
        <v>0.75</v>
      </c>
      <c r="I13" s="12">
        <v>0.5</v>
      </c>
      <c r="J13" s="12">
        <v>0.38</v>
      </c>
      <c r="K13" s="12">
        <v>0.3</v>
      </c>
      <c r="L13" s="12" t="s">
        <v>15</v>
      </c>
      <c r="M13" s="12" t="s">
        <v>15</v>
      </c>
      <c r="N13" s="12" t="s">
        <v>15</v>
      </c>
      <c r="O13" s="12" t="s">
        <v>15</v>
      </c>
      <c r="P13" s="12" t="s">
        <v>15</v>
      </c>
      <c r="Q13" s="12" t="s">
        <v>15</v>
      </c>
      <c r="S13" s="9" t="str">
        <f>Расчёт[[#This Row],[Фаза]]</f>
        <v>ABC</v>
      </c>
      <c r="T13" s="10">
        <f>Расчёт[[#This Row],[Pн(n*p)]]</f>
        <v>0.55000000000000004</v>
      </c>
      <c r="U13" s="10">
        <f>Расчёт[[#This Row],[Cos]]</f>
        <v>0.8</v>
      </c>
      <c r="V13" s="10"/>
      <c r="W13" s="10">
        <f>IF(Проверка[[#This Row],[Фаза]]="ABC",Проверка[[#This Row],[Pн(n*p)]]/(SQRT(3)*0.38*Проверка[[#This Row],[Cos]]),Проверка[[#This Row],[Pн(n*p)]]/(0.22*Проверка[[#This Row],[Cos]]))</f>
        <v>1.0445481843891258</v>
      </c>
    </row>
    <row r="14" spans="1:23" x14ac:dyDescent="0.25">
      <c r="A14" s="2" t="s">
        <v>36</v>
      </c>
      <c r="B14" s="5" t="s">
        <v>19</v>
      </c>
      <c r="C14" s="12">
        <v>2</v>
      </c>
      <c r="D14" s="12">
        <v>2.2999999999999998</v>
      </c>
      <c r="E14" s="12">
        <v>4.5999999999999996</v>
      </c>
      <c r="F14" s="12">
        <v>0.91</v>
      </c>
      <c r="G14" s="12">
        <v>0.8</v>
      </c>
      <c r="H14" s="12">
        <v>0.75</v>
      </c>
      <c r="I14" s="12">
        <v>4.1900000000000004</v>
      </c>
      <c r="J14" s="12">
        <v>3.14</v>
      </c>
      <c r="K14" s="12">
        <v>10.58</v>
      </c>
      <c r="L14" s="12" t="s">
        <v>15</v>
      </c>
      <c r="M14" s="12" t="s">
        <v>15</v>
      </c>
      <c r="N14" s="12" t="s">
        <v>15</v>
      </c>
      <c r="O14" s="12" t="s">
        <v>15</v>
      </c>
      <c r="P14" s="12" t="s">
        <v>15</v>
      </c>
      <c r="Q14" s="12" t="s">
        <v>15</v>
      </c>
      <c r="S14" s="9" t="str">
        <f>Расчёт[[#This Row],[Фаза]]</f>
        <v>C</v>
      </c>
      <c r="T14" s="10">
        <f>Расчёт[[#This Row],[Pн(n*p)]]</f>
        <v>4.5999999999999996</v>
      </c>
      <c r="U14" s="10">
        <f>Расчёт[[#This Row],[Cos]]</f>
        <v>0.8</v>
      </c>
      <c r="V14" s="10"/>
      <c r="W14" s="10">
        <f>IF(Проверка[[#This Row],[Фаза]]="ABC",Проверка[[#This Row],[Pн(n*p)]]/(SQRT(3)*0.38*Проверка[[#This Row],[Cos]]),Проверка[[#This Row],[Pн(n*p)]]/(0.22*Проверка[[#This Row],[Cos]]))</f>
        <v>26.136363636363633</v>
      </c>
    </row>
    <row r="15" spans="1:23" x14ac:dyDescent="0.25">
      <c r="A15" s="2" t="s">
        <v>37</v>
      </c>
      <c r="B15" s="5" t="s">
        <v>17</v>
      </c>
      <c r="C15" s="12">
        <v>1</v>
      </c>
      <c r="D15" s="12">
        <v>2.2999999999999998</v>
      </c>
      <c r="E15" s="12">
        <v>2.2999999999999998</v>
      </c>
      <c r="F15" s="12">
        <v>0.91</v>
      </c>
      <c r="G15" s="12">
        <v>0.8</v>
      </c>
      <c r="H15" s="12">
        <v>0.75</v>
      </c>
      <c r="I15" s="12">
        <v>2.09</v>
      </c>
      <c r="J15" s="12">
        <v>1.57</v>
      </c>
      <c r="K15" s="12">
        <v>5.29</v>
      </c>
      <c r="L15" s="12" t="s">
        <v>15</v>
      </c>
      <c r="M15" s="12" t="s">
        <v>15</v>
      </c>
      <c r="N15" s="12" t="s">
        <v>15</v>
      </c>
      <c r="O15" s="12" t="s">
        <v>15</v>
      </c>
      <c r="P15" s="12" t="s">
        <v>15</v>
      </c>
      <c r="Q15" s="12" t="s">
        <v>15</v>
      </c>
      <c r="S15" s="9" t="str">
        <f>Расчёт[[#This Row],[Фаза]]</f>
        <v>A</v>
      </c>
      <c r="T15" s="10">
        <f>Расчёт[[#This Row],[Pн(n*p)]]</f>
        <v>2.2999999999999998</v>
      </c>
      <c r="U15" s="10">
        <f>Расчёт[[#This Row],[Cos]]</f>
        <v>0.8</v>
      </c>
      <c r="V15" s="10"/>
      <c r="W15" s="10">
        <f>IF(Проверка[[#This Row],[Фаза]]="ABC",Проверка[[#This Row],[Pн(n*p)]]/(SQRT(3)*0.38*Проверка[[#This Row],[Cos]]),Проверка[[#This Row],[Pн(n*p)]]/(0.22*Проверка[[#This Row],[Cos]]))</f>
        <v>13.068181818181817</v>
      </c>
    </row>
    <row r="16" spans="1:23" x14ac:dyDescent="0.25">
      <c r="A16" s="2" t="s">
        <v>38</v>
      </c>
      <c r="B16" s="5" t="s">
        <v>18</v>
      </c>
      <c r="C16" s="12">
        <v>1</v>
      </c>
      <c r="D16" s="12">
        <v>2.2999999999999998</v>
      </c>
      <c r="E16" s="12">
        <v>2.2999999999999998</v>
      </c>
      <c r="F16" s="12">
        <v>0.91</v>
      </c>
      <c r="G16" s="12">
        <v>0.8</v>
      </c>
      <c r="H16" s="12">
        <v>0.75</v>
      </c>
      <c r="I16" s="12">
        <v>2.09</v>
      </c>
      <c r="J16" s="12">
        <v>1.57</v>
      </c>
      <c r="K16" s="12">
        <v>5.29</v>
      </c>
      <c r="L16" s="12" t="s">
        <v>15</v>
      </c>
      <c r="M16" s="12" t="s">
        <v>15</v>
      </c>
      <c r="N16" s="12" t="s">
        <v>15</v>
      </c>
      <c r="O16" s="12" t="s">
        <v>15</v>
      </c>
      <c r="P16" s="12" t="s">
        <v>15</v>
      </c>
      <c r="Q16" s="12" t="s">
        <v>15</v>
      </c>
      <c r="S16" s="9" t="str">
        <f>Расчёт[[#This Row],[Фаза]]</f>
        <v>B</v>
      </c>
      <c r="T16" s="10">
        <f>Расчёт[[#This Row],[Pн(n*p)]]</f>
        <v>2.2999999999999998</v>
      </c>
      <c r="U16" s="10">
        <f>Расчёт[[#This Row],[Cos]]</f>
        <v>0.8</v>
      </c>
      <c r="V16" s="10"/>
      <c r="W16" s="10">
        <f>IF(Проверка[[#This Row],[Фаза]]="ABC",Проверка[[#This Row],[Pн(n*p)]]/(SQRT(3)*0.38*Проверка[[#This Row],[Cos]]),Проверка[[#This Row],[Pн(n*p)]]/(0.22*Проверка[[#This Row],[Cos]]))</f>
        <v>13.068181818181817</v>
      </c>
    </row>
    <row r="17" spans="1:23" x14ac:dyDescent="0.25">
      <c r="A17" s="2" t="s">
        <v>39</v>
      </c>
      <c r="B17" s="5" t="s">
        <v>17</v>
      </c>
      <c r="C17" s="12">
        <v>4</v>
      </c>
      <c r="D17" s="12">
        <v>0.7</v>
      </c>
      <c r="E17" s="12">
        <v>2.8</v>
      </c>
      <c r="F17" s="12">
        <v>0.91</v>
      </c>
      <c r="G17" s="12">
        <v>0.8</v>
      </c>
      <c r="H17" s="12">
        <v>0.75</v>
      </c>
      <c r="I17" s="12">
        <v>2.5499999999999998</v>
      </c>
      <c r="J17" s="12">
        <v>1.91</v>
      </c>
      <c r="K17" s="12">
        <v>1.96</v>
      </c>
      <c r="L17" s="12" t="s">
        <v>15</v>
      </c>
      <c r="M17" s="12" t="s">
        <v>15</v>
      </c>
      <c r="N17" s="12" t="s">
        <v>15</v>
      </c>
      <c r="O17" s="12" t="s">
        <v>15</v>
      </c>
      <c r="P17" s="12" t="s">
        <v>15</v>
      </c>
      <c r="Q17" s="12" t="s">
        <v>15</v>
      </c>
      <c r="S17" s="9" t="str">
        <f>Расчёт[[#This Row],[Фаза]]</f>
        <v>A</v>
      </c>
      <c r="T17" s="10">
        <f>Расчёт[[#This Row],[Pн(n*p)]]</f>
        <v>2.8</v>
      </c>
      <c r="U17" s="10">
        <f>Расчёт[[#This Row],[Cos]]</f>
        <v>0.8</v>
      </c>
      <c r="V17" s="10"/>
      <c r="W17" s="10">
        <f>IF(Проверка[[#This Row],[Фаза]]="ABC",Проверка[[#This Row],[Pн(n*p)]]/(SQRT(3)*0.38*Проверка[[#This Row],[Cos]]),Проверка[[#This Row],[Pн(n*p)]]/(0.22*Проверка[[#This Row],[Cos]]))</f>
        <v>15.909090909090907</v>
      </c>
    </row>
    <row r="18" spans="1:23" x14ac:dyDescent="0.25">
      <c r="A18" s="2" t="s">
        <v>40</v>
      </c>
      <c r="B18" s="5" t="s">
        <v>18</v>
      </c>
      <c r="C18" s="12">
        <v>4</v>
      </c>
      <c r="D18" s="12">
        <v>0.7</v>
      </c>
      <c r="E18" s="12">
        <v>2.8</v>
      </c>
      <c r="F18" s="12">
        <v>0.91</v>
      </c>
      <c r="G18" s="12">
        <v>0.8</v>
      </c>
      <c r="H18" s="12">
        <v>0.75</v>
      </c>
      <c r="I18" s="12">
        <v>2.5499999999999998</v>
      </c>
      <c r="J18" s="12">
        <v>1.91</v>
      </c>
      <c r="K18" s="12">
        <v>1.96</v>
      </c>
      <c r="L18" s="12" t="s">
        <v>15</v>
      </c>
      <c r="M18" s="12" t="s">
        <v>15</v>
      </c>
      <c r="N18" s="12" t="s">
        <v>15</v>
      </c>
      <c r="O18" s="12" t="s">
        <v>15</v>
      </c>
      <c r="P18" s="12" t="s">
        <v>15</v>
      </c>
      <c r="Q18" s="12" t="s">
        <v>15</v>
      </c>
      <c r="S18" s="9" t="str">
        <f>Расчёт[[#This Row],[Фаза]]</f>
        <v>B</v>
      </c>
      <c r="T18" s="10">
        <f>Расчёт[[#This Row],[Pн(n*p)]]</f>
        <v>2.8</v>
      </c>
      <c r="U18" s="10">
        <f>Расчёт[[#This Row],[Cos]]</f>
        <v>0.8</v>
      </c>
      <c r="V18" s="10"/>
      <c r="W18" s="10">
        <f>IF(Проверка[[#This Row],[Фаза]]="ABC",Проверка[[#This Row],[Pн(n*p)]]/(SQRT(3)*0.38*Проверка[[#This Row],[Cos]]),Проверка[[#This Row],[Pн(n*p)]]/(0.22*Проверка[[#This Row],[Cos]]))</f>
        <v>15.909090909090907</v>
      </c>
    </row>
    <row r="19" spans="1:23" x14ac:dyDescent="0.25">
      <c r="A19" s="2" t="s">
        <v>41</v>
      </c>
      <c r="B19" s="5" t="s">
        <v>19</v>
      </c>
      <c r="C19" s="12">
        <v>3</v>
      </c>
      <c r="D19" s="12">
        <v>0.7</v>
      </c>
      <c r="E19" s="12">
        <v>2.1</v>
      </c>
      <c r="F19" s="12">
        <v>0.91</v>
      </c>
      <c r="G19" s="12">
        <v>0.8</v>
      </c>
      <c r="H19" s="12">
        <v>0.75</v>
      </c>
      <c r="I19" s="12">
        <v>1.91</v>
      </c>
      <c r="J19" s="12">
        <v>1.43</v>
      </c>
      <c r="K19" s="12">
        <v>1.47</v>
      </c>
      <c r="L19" s="12" t="s">
        <v>15</v>
      </c>
      <c r="M19" s="12" t="s">
        <v>15</v>
      </c>
      <c r="N19" s="12" t="s">
        <v>15</v>
      </c>
      <c r="O19" s="12" t="s">
        <v>15</v>
      </c>
      <c r="P19" s="12" t="s">
        <v>15</v>
      </c>
      <c r="Q19" s="12" t="s">
        <v>15</v>
      </c>
      <c r="S19" s="9" t="str">
        <f>Расчёт[[#This Row],[Фаза]]</f>
        <v>C</v>
      </c>
      <c r="T19" s="10">
        <f>Расчёт[[#This Row],[Pн(n*p)]]</f>
        <v>2.1</v>
      </c>
      <c r="U19" s="10">
        <f>Расчёт[[#This Row],[Cos]]</f>
        <v>0.8</v>
      </c>
      <c r="V19" s="10"/>
      <c r="W19" s="10">
        <f>IF(Проверка[[#This Row],[Фаза]]="ABC",Проверка[[#This Row],[Pн(n*p)]]/(SQRT(3)*0.38*Проверка[[#This Row],[Cos]]),Проверка[[#This Row],[Pн(n*p)]]/(0.22*Проверка[[#This Row],[Cos]]))</f>
        <v>11.931818181818182</v>
      </c>
    </row>
    <row r="20" spans="1:23" x14ac:dyDescent="0.25">
      <c r="A20" s="2" t="s">
        <v>42</v>
      </c>
      <c r="B20" s="5" t="s">
        <v>16</v>
      </c>
      <c r="C20" s="12">
        <v>4</v>
      </c>
      <c r="D20" s="12">
        <v>7.5</v>
      </c>
      <c r="E20" s="12">
        <v>30</v>
      </c>
      <c r="F20" s="12">
        <v>0.91</v>
      </c>
      <c r="G20" s="12">
        <v>0.8</v>
      </c>
      <c r="H20" s="12">
        <v>0.75</v>
      </c>
      <c r="I20" s="12">
        <v>27.3</v>
      </c>
      <c r="J20" s="12">
        <v>20.47</v>
      </c>
      <c r="K20" s="12">
        <v>225</v>
      </c>
      <c r="L20" s="12" t="s">
        <v>15</v>
      </c>
      <c r="M20" s="12" t="s">
        <v>15</v>
      </c>
      <c r="N20" s="12" t="s">
        <v>15</v>
      </c>
      <c r="O20" s="12" t="s">
        <v>15</v>
      </c>
      <c r="P20" s="12" t="s">
        <v>15</v>
      </c>
      <c r="Q20" s="12" t="s">
        <v>15</v>
      </c>
      <c r="S20" s="9" t="str">
        <f>Расчёт[[#This Row],[Фаза]]</f>
        <v>ABC</v>
      </c>
      <c r="T20" s="10">
        <f>Расчёт[[#This Row],[Pн(n*p)]]</f>
        <v>30</v>
      </c>
      <c r="U20" s="10">
        <f>Расчёт[[#This Row],[Cos]]</f>
        <v>0.8</v>
      </c>
      <c r="V20" s="10"/>
      <c r="W20" s="10">
        <f>IF(Проверка[[#This Row],[Фаза]]="ABC",Проверка[[#This Row],[Pн(n*p)]]/(SQRT(3)*0.38*Проверка[[#This Row],[Cos]]),Проверка[[#This Row],[Pн(n*p)]]/(0.22*Проверка[[#This Row],[Cos]]))</f>
        <v>56.975355512134122</v>
      </c>
    </row>
    <row r="21" spans="1:23" x14ac:dyDescent="0.25">
      <c r="A21" s="2" t="s">
        <v>43</v>
      </c>
      <c r="B21" s="5" t="s">
        <v>18</v>
      </c>
      <c r="C21" s="12">
        <v>1</v>
      </c>
      <c r="D21" s="12">
        <v>1.1000000000000001</v>
      </c>
      <c r="E21" s="12">
        <v>1.1000000000000001</v>
      </c>
      <c r="F21" s="12">
        <v>0.91</v>
      </c>
      <c r="G21" s="12">
        <v>0.8</v>
      </c>
      <c r="H21" s="12">
        <v>0.75</v>
      </c>
      <c r="I21" s="12">
        <v>1</v>
      </c>
      <c r="J21" s="12">
        <v>0.75</v>
      </c>
      <c r="K21" s="12">
        <v>1.21</v>
      </c>
      <c r="L21" s="12" t="s">
        <v>15</v>
      </c>
      <c r="M21" s="12" t="s">
        <v>15</v>
      </c>
      <c r="N21" s="12" t="s">
        <v>15</v>
      </c>
      <c r="O21" s="12" t="s">
        <v>15</v>
      </c>
      <c r="P21" s="12" t="s">
        <v>15</v>
      </c>
      <c r="Q21" s="12" t="s">
        <v>15</v>
      </c>
      <c r="S21" s="9" t="str">
        <f>Расчёт[[#This Row],[Фаза]]</f>
        <v>B</v>
      </c>
      <c r="T21" s="10">
        <f>Расчёт[[#This Row],[Pн(n*p)]]</f>
        <v>1.1000000000000001</v>
      </c>
      <c r="U21" s="10">
        <f>Расчёт[[#This Row],[Cos]]</f>
        <v>0.8</v>
      </c>
      <c r="V21" s="10"/>
      <c r="W21" s="10">
        <f>IF(Проверка[[#This Row],[Фаза]]="ABC",Проверка[[#This Row],[Pн(n*p)]]/(SQRT(3)*0.38*Проверка[[#This Row],[Cos]]),Проверка[[#This Row],[Pн(n*p)]]/(0.22*Проверка[[#This Row],[Cos]]))</f>
        <v>6.25</v>
      </c>
    </row>
    <row r="22" spans="1:23" x14ac:dyDescent="0.25">
      <c r="A22" s="2" t="s">
        <v>44</v>
      </c>
      <c r="B22" s="5" t="s">
        <v>17</v>
      </c>
      <c r="C22" s="12">
        <v>1</v>
      </c>
      <c r="D22" s="12">
        <v>1.1000000000000001</v>
      </c>
      <c r="E22" s="12">
        <v>1.1000000000000001</v>
      </c>
      <c r="F22" s="12">
        <v>0.91</v>
      </c>
      <c r="G22" s="12">
        <v>0.8</v>
      </c>
      <c r="H22" s="12">
        <v>0.75</v>
      </c>
      <c r="I22" s="12">
        <v>1</v>
      </c>
      <c r="J22" s="12">
        <v>0.75</v>
      </c>
      <c r="K22" s="12">
        <v>1.21</v>
      </c>
      <c r="L22" s="12" t="s">
        <v>15</v>
      </c>
      <c r="M22" s="12" t="s">
        <v>15</v>
      </c>
      <c r="N22" s="12" t="s">
        <v>15</v>
      </c>
      <c r="O22" s="12" t="s">
        <v>15</v>
      </c>
      <c r="P22" s="12" t="s">
        <v>15</v>
      </c>
      <c r="Q22" s="12" t="s">
        <v>15</v>
      </c>
      <c r="S22" s="9" t="str">
        <f>Расчёт[[#This Row],[Фаза]]</f>
        <v>A</v>
      </c>
      <c r="T22" s="10">
        <f>Расчёт[[#This Row],[Pн(n*p)]]</f>
        <v>1.1000000000000001</v>
      </c>
      <c r="U22" s="10">
        <f>Расчёт[[#This Row],[Cos]]</f>
        <v>0.8</v>
      </c>
      <c r="V22" s="10"/>
      <c r="W22" s="10">
        <f>IF(Проверка[[#This Row],[Фаза]]="ABC",Проверка[[#This Row],[Pн(n*p)]]/(SQRT(3)*0.38*Проверка[[#This Row],[Cos]]),Проверка[[#This Row],[Pн(n*p)]]/(0.22*Проверка[[#This Row],[Cos]]))</f>
        <v>6.25</v>
      </c>
    </row>
    <row r="23" spans="1:23" x14ac:dyDescent="0.25">
      <c r="A23" s="2" t="s">
        <v>45</v>
      </c>
      <c r="B23" s="5" t="s">
        <v>16</v>
      </c>
      <c r="C23" s="12">
        <v>4</v>
      </c>
      <c r="D23" s="12">
        <v>3</v>
      </c>
      <c r="E23" s="12">
        <v>12</v>
      </c>
      <c r="F23" s="12">
        <v>0.91</v>
      </c>
      <c r="G23" s="12">
        <v>0.8</v>
      </c>
      <c r="H23" s="12">
        <v>0.75</v>
      </c>
      <c r="I23" s="12">
        <v>10.92</v>
      </c>
      <c r="J23" s="12">
        <v>8.19</v>
      </c>
      <c r="K23" s="12">
        <v>36</v>
      </c>
      <c r="L23" s="12" t="s">
        <v>15</v>
      </c>
      <c r="M23" s="12" t="s">
        <v>15</v>
      </c>
      <c r="N23" s="12" t="s">
        <v>15</v>
      </c>
      <c r="O23" s="12" t="s">
        <v>15</v>
      </c>
      <c r="P23" s="12" t="s">
        <v>15</v>
      </c>
      <c r="Q23" s="12" t="s">
        <v>15</v>
      </c>
      <c r="S23" s="9" t="str">
        <f>Расчёт[[#This Row],[Фаза]]</f>
        <v>ABC</v>
      </c>
      <c r="T23" s="10">
        <f>Расчёт[[#This Row],[Pн(n*p)]]</f>
        <v>12</v>
      </c>
      <c r="U23" s="10">
        <f>Расчёт[[#This Row],[Cos]]</f>
        <v>0.8</v>
      </c>
      <c r="V23" s="10"/>
      <c r="W23" s="10">
        <f>IF(Проверка[[#This Row],[Фаза]]="ABC",Проверка[[#This Row],[Pн(n*p)]]/(SQRT(3)*0.38*Проверка[[#This Row],[Cos]]),Проверка[[#This Row],[Pн(n*p)]]/(0.22*Проверка[[#This Row],[Cos]]))</f>
        <v>22.790142204853648</v>
      </c>
    </row>
    <row r="24" spans="1:23" x14ac:dyDescent="0.25">
      <c r="A24" s="2" t="s">
        <v>46</v>
      </c>
      <c r="B24" s="5" t="s">
        <v>16</v>
      </c>
      <c r="C24" s="12">
        <v>2</v>
      </c>
      <c r="D24" s="12">
        <v>5.2</v>
      </c>
      <c r="E24" s="12">
        <v>10.4</v>
      </c>
      <c r="F24" s="12">
        <v>0.91</v>
      </c>
      <c r="G24" s="12">
        <v>0.8</v>
      </c>
      <c r="H24" s="12">
        <v>0.75</v>
      </c>
      <c r="I24" s="12">
        <v>9.4600000000000009</v>
      </c>
      <c r="J24" s="12">
        <v>7.1</v>
      </c>
      <c r="K24" s="12">
        <v>54.08</v>
      </c>
      <c r="L24" s="12" t="s">
        <v>15</v>
      </c>
      <c r="M24" s="12" t="s">
        <v>15</v>
      </c>
      <c r="N24" s="12" t="s">
        <v>15</v>
      </c>
      <c r="O24" s="12" t="s">
        <v>15</v>
      </c>
      <c r="P24" s="12" t="s">
        <v>15</v>
      </c>
      <c r="Q24" s="12" t="s">
        <v>15</v>
      </c>
      <c r="S24" s="9" t="str">
        <f>Расчёт[[#This Row],[Фаза]]</f>
        <v>ABC</v>
      </c>
      <c r="T24" s="10">
        <f>Расчёт[[#This Row],[Pн(n*p)]]</f>
        <v>10.4</v>
      </c>
      <c r="U24" s="10">
        <f>Расчёт[[#This Row],[Cos]]</f>
        <v>0.8</v>
      </c>
      <c r="V24" s="10"/>
      <c r="W24" s="10">
        <f>IF(Проверка[[#This Row],[Фаза]]="ABC",Проверка[[#This Row],[Pн(n*p)]]/(SQRT(3)*0.38*Проверка[[#This Row],[Cos]]),Проверка[[#This Row],[Pн(n*p)]]/(0.22*Проверка[[#This Row],[Cos]]))</f>
        <v>19.75145657753983</v>
      </c>
    </row>
    <row r="25" spans="1:23" x14ac:dyDescent="0.25">
      <c r="A25" s="2" t="s">
        <v>47</v>
      </c>
      <c r="B25" s="5" t="s">
        <v>16</v>
      </c>
      <c r="C25" s="12">
        <v>1</v>
      </c>
      <c r="D25" s="12">
        <v>235</v>
      </c>
      <c r="E25" s="12">
        <v>235</v>
      </c>
      <c r="F25" s="12">
        <v>0.91</v>
      </c>
      <c r="G25" s="12">
        <v>1</v>
      </c>
      <c r="H25" s="12">
        <v>0</v>
      </c>
      <c r="I25" s="12">
        <v>213.85</v>
      </c>
      <c r="J25" s="12">
        <v>0</v>
      </c>
      <c r="K25" s="12">
        <v>55225</v>
      </c>
      <c r="L25" s="12" t="s">
        <v>15</v>
      </c>
      <c r="M25" s="12" t="s">
        <v>15</v>
      </c>
      <c r="N25" s="12" t="s">
        <v>15</v>
      </c>
      <c r="O25" s="12" t="s">
        <v>15</v>
      </c>
      <c r="P25" s="12" t="s">
        <v>15</v>
      </c>
      <c r="Q25" s="12" t="s">
        <v>15</v>
      </c>
      <c r="S25" s="9" t="str">
        <f>Расчёт[[#This Row],[Фаза]]</f>
        <v>ABC</v>
      </c>
      <c r="T25" s="10">
        <f>Расчёт[[#This Row],[Pн(n*p)]]</f>
        <v>235</v>
      </c>
      <c r="U25" s="10">
        <f>Расчёт[[#This Row],[Cos]]</f>
        <v>1</v>
      </c>
      <c r="V25" s="10"/>
      <c r="W25" s="10">
        <f>IF(Проверка[[#This Row],[Фаза]]="ABC",Проверка[[#This Row],[Pн(n*p)]]/(SQRT(3)*0.38*Проверка[[#This Row],[Cos]]),Проверка[[#This Row],[Pн(n*p)]]/(0.22*Проверка[[#This Row],[Cos]]))</f>
        <v>357.04556120937383</v>
      </c>
    </row>
    <row r="26" spans="1:23" x14ac:dyDescent="0.25">
      <c r="A26" s="2" t="s">
        <v>48</v>
      </c>
      <c r="B26" s="5" t="s">
        <v>16</v>
      </c>
      <c r="C26" s="12">
        <v>1</v>
      </c>
      <c r="D26" s="12">
        <v>128.80000000000001</v>
      </c>
      <c r="E26" s="12">
        <v>128.80000000000001</v>
      </c>
      <c r="F26" s="12">
        <v>0.91</v>
      </c>
      <c r="G26" s="12">
        <v>1</v>
      </c>
      <c r="H26" s="12">
        <v>0</v>
      </c>
      <c r="I26" s="12">
        <v>117.21</v>
      </c>
      <c r="J26" s="12">
        <v>0</v>
      </c>
      <c r="K26" s="12">
        <v>16589.439999999999</v>
      </c>
      <c r="L26" s="12" t="s">
        <v>15</v>
      </c>
      <c r="M26" s="12" t="s">
        <v>15</v>
      </c>
      <c r="N26" s="12" t="s">
        <v>15</v>
      </c>
      <c r="O26" s="12" t="s">
        <v>15</v>
      </c>
      <c r="P26" s="12" t="s">
        <v>15</v>
      </c>
      <c r="Q26" s="12" t="s">
        <v>15</v>
      </c>
      <c r="S26" s="9" t="str">
        <f>Расчёт[[#This Row],[Фаза]]</f>
        <v>ABC</v>
      </c>
      <c r="T26" s="10">
        <f>Расчёт[[#This Row],[Pн(n*p)]]</f>
        <v>128.80000000000001</v>
      </c>
      <c r="U26" s="10">
        <f>Расчёт[[#This Row],[Cos]]</f>
        <v>1</v>
      </c>
      <c r="V26" s="10"/>
      <c r="W26" s="10">
        <f>IF(Проверка[[#This Row],[Фаза]]="ABC",Проверка[[#This Row],[Pн(n*p)]]/(SQRT(3)*0.38*Проверка[[#This Row],[Cos]]),Проверка[[#This Row],[Pн(n*p)]]/(0.22*Проверка[[#This Row],[Cos]]))</f>
        <v>195.69135439901004</v>
      </c>
    </row>
    <row r="27" spans="1:23" x14ac:dyDescent="0.25">
      <c r="A27" s="2" t="s">
        <v>49</v>
      </c>
      <c r="B27" s="5" t="s">
        <v>16</v>
      </c>
      <c r="C27" s="12">
        <v>2</v>
      </c>
      <c r="D27" s="12">
        <v>49.6</v>
      </c>
      <c r="E27" s="12">
        <v>99.2</v>
      </c>
      <c r="F27" s="12">
        <v>0.91</v>
      </c>
      <c r="G27" s="12">
        <v>1</v>
      </c>
      <c r="H27" s="12">
        <v>0</v>
      </c>
      <c r="I27" s="12">
        <v>90.27</v>
      </c>
      <c r="J27" s="12">
        <v>0</v>
      </c>
      <c r="K27" s="12">
        <v>4920.32</v>
      </c>
      <c r="L27" s="12" t="s">
        <v>15</v>
      </c>
      <c r="M27" s="12" t="s">
        <v>15</v>
      </c>
      <c r="N27" s="12" t="s">
        <v>15</v>
      </c>
      <c r="O27" s="12" t="s">
        <v>15</v>
      </c>
      <c r="P27" s="12" t="s">
        <v>15</v>
      </c>
      <c r="Q27" s="12" t="s">
        <v>15</v>
      </c>
      <c r="S27" s="9" t="str">
        <f>Расчёт[[#This Row],[Фаза]]</f>
        <v>ABC</v>
      </c>
      <c r="T27" s="10">
        <f>Расчёт[[#This Row],[Pн(n*p)]]</f>
        <v>99.2</v>
      </c>
      <c r="U27" s="10">
        <f>Расчёт[[#This Row],[Cos]]</f>
        <v>1</v>
      </c>
      <c r="V27" s="10"/>
      <c r="W27" s="10">
        <f>IF(Проверка[[#This Row],[Фаза]]="ABC",Проверка[[#This Row],[Pн(n*p)]]/(SQRT(3)*0.38*Проверка[[#This Row],[Cos]]),Проверка[[#This Row],[Pн(n*p)]]/(0.22*Проверка[[#This Row],[Cos]]))</f>
        <v>150.71880711476547</v>
      </c>
    </row>
    <row r="28" spans="1:23" x14ac:dyDescent="0.25">
      <c r="A28" s="2" t="s">
        <v>50</v>
      </c>
      <c r="B28" s="5" t="s">
        <v>16</v>
      </c>
      <c r="C28" s="12">
        <v>1</v>
      </c>
      <c r="D28" s="12">
        <v>151</v>
      </c>
      <c r="E28" s="12">
        <v>151</v>
      </c>
      <c r="F28" s="12">
        <v>0.91</v>
      </c>
      <c r="G28" s="12">
        <v>1</v>
      </c>
      <c r="H28" s="12">
        <v>0</v>
      </c>
      <c r="I28" s="12">
        <v>137.41</v>
      </c>
      <c r="J28" s="12">
        <v>0</v>
      </c>
      <c r="K28" s="12">
        <v>22801</v>
      </c>
      <c r="L28" s="12" t="s">
        <v>15</v>
      </c>
      <c r="M28" s="12" t="s">
        <v>15</v>
      </c>
      <c r="N28" s="12" t="s">
        <v>15</v>
      </c>
      <c r="O28" s="12" t="s">
        <v>15</v>
      </c>
      <c r="P28" s="12" t="s">
        <v>15</v>
      </c>
      <c r="Q28" s="12" t="s">
        <v>15</v>
      </c>
      <c r="S28" s="9" t="str">
        <f>Расчёт[[#This Row],[Фаза]]</f>
        <v>ABC</v>
      </c>
      <c r="T28" s="10">
        <f>Расчёт[[#This Row],[Pн(n*p)]]</f>
        <v>151</v>
      </c>
      <c r="U28" s="10">
        <f>Расчёт[[#This Row],[Cos]]</f>
        <v>1</v>
      </c>
      <c r="V28" s="10"/>
      <c r="W28" s="10">
        <f>IF(Проверка[[#This Row],[Фаза]]="ABC",Проверка[[#This Row],[Pн(n*p)]]/(SQRT(3)*0.38*Проверка[[#This Row],[Cos]]),Проверка[[#This Row],[Pн(n*p)]]/(0.22*Проверка[[#This Row],[Cos]]))</f>
        <v>229.42076486219341</v>
      </c>
    </row>
    <row r="29" spans="1:23" x14ac:dyDescent="0.25">
      <c r="A29" s="2" t="s">
        <v>51</v>
      </c>
      <c r="B29" s="5" t="s">
        <v>16</v>
      </c>
      <c r="C29" s="12">
        <v>2</v>
      </c>
      <c r="D29" s="12">
        <v>49.4</v>
      </c>
      <c r="E29" s="12">
        <v>98.8</v>
      </c>
      <c r="F29" s="12">
        <v>0.91</v>
      </c>
      <c r="G29" s="12">
        <v>1</v>
      </c>
      <c r="H29" s="12">
        <v>0</v>
      </c>
      <c r="I29" s="12">
        <v>89.91</v>
      </c>
      <c r="J29" s="12">
        <v>0</v>
      </c>
      <c r="K29" s="12">
        <v>4880.72</v>
      </c>
      <c r="L29" s="12" t="s">
        <v>15</v>
      </c>
      <c r="M29" s="12" t="s">
        <v>15</v>
      </c>
      <c r="N29" s="12" t="s">
        <v>15</v>
      </c>
      <c r="O29" s="12" t="s">
        <v>15</v>
      </c>
      <c r="P29" s="12" t="s">
        <v>15</v>
      </c>
      <c r="Q29" s="12" t="s">
        <v>15</v>
      </c>
      <c r="S29" s="9" t="str">
        <f>Расчёт[[#This Row],[Фаза]]</f>
        <v>ABC</v>
      </c>
      <c r="T29" s="10">
        <f>Расчёт[[#This Row],[Pн(n*p)]]</f>
        <v>98.8</v>
      </c>
      <c r="U29" s="10">
        <f>Расчёт[[#This Row],[Cos]]</f>
        <v>1</v>
      </c>
      <c r="V29" s="10"/>
      <c r="W29" s="10">
        <f>IF(Проверка[[#This Row],[Фаза]]="ABC",Проверка[[#This Row],[Pн(n*p)]]/(SQRT(3)*0.38*Проверка[[#This Row],[Cos]]),Проверка[[#This Row],[Pн(n*p)]]/(0.22*Проверка[[#This Row],[Cos]]))</f>
        <v>150.11106998930271</v>
      </c>
    </row>
    <row r="30" spans="1:23" x14ac:dyDescent="0.25">
      <c r="A30" s="2" t="s">
        <v>52</v>
      </c>
      <c r="B30" s="5" t="s">
        <v>16</v>
      </c>
      <c r="C30" s="12">
        <v>1</v>
      </c>
      <c r="D30" s="12">
        <v>34</v>
      </c>
      <c r="E30" s="12">
        <v>34</v>
      </c>
      <c r="F30" s="12">
        <v>0.91</v>
      </c>
      <c r="G30" s="12">
        <v>1</v>
      </c>
      <c r="H30" s="12">
        <v>0</v>
      </c>
      <c r="I30" s="12">
        <v>30.94</v>
      </c>
      <c r="J30" s="12">
        <v>0</v>
      </c>
      <c r="K30" s="12">
        <v>1156</v>
      </c>
      <c r="L30" s="12" t="s">
        <v>15</v>
      </c>
      <c r="M30" s="12" t="s">
        <v>15</v>
      </c>
      <c r="N30" s="12" t="s">
        <v>15</v>
      </c>
      <c r="O30" s="12" t="s">
        <v>15</v>
      </c>
      <c r="P30" s="12" t="s">
        <v>15</v>
      </c>
      <c r="Q30" s="12" t="s">
        <v>15</v>
      </c>
      <c r="S30" s="9" t="str">
        <f>Расчёт[[#This Row],[Фаза]]</f>
        <v>ABC</v>
      </c>
      <c r="T30" s="10">
        <f>Расчёт[[#This Row],[Pн(n*p)]]</f>
        <v>34</v>
      </c>
      <c r="U30" s="10">
        <f>Расчёт[[#This Row],[Cos]]</f>
        <v>1</v>
      </c>
      <c r="V30" s="10"/>
      <c r="W30" s="10">
        <f>IF(Проверка[[#This Row],[Фаза]]="ABC",Проверка[[#This Row],[Pн(n*p)]]/(SQRT(3)*0.38*Проверка[[#This Row],[Cos]]),Проверка[[#This Row],[Pн(n*p)]]/(0.22*Проверка[[#This Row],[Cos]]))</f>
        <v>51.657655664334939</v>
      </c>
    </row>
    <row r="31" spans="1:23" x14ac:dyDescent="0.25">
      <c r="A31" s="2" t="s">
        <v>53</v>
      </c>
      <c r="B31" s="5" t="s">
        <v>19</v>
      </c>
      <c r="C31" s="12">
        <v>1</v>
      </c>
      <c r="D31" s="12">
        <v>0.15</v>
      </c>
      <c r="E31" s="12">
        <v>0.15</v>
      </c>
      <c r="F31" s="12">
        <v>0.91</v>
      </c>
      <c r="G31" s="12">
        <v>0.8</v>
      </c>
      <c r="H31" s="12">
        <v>0.75</v>
      </c>
      <c r="I31" s="12">
        <v>0.14000000000000001</v>
      </c>
      <c r="J31" s="12">
        <v>0.1</v>
      </c>
      <c r="K31" s="12">
        <v>0.02</v>
      </c>
      <c r="L31" s="12" t="s">
        <v>15</v>
      </c>
      <c r="M31" s="12" t="s">
        <v>15</v>
      </c>
      <c r="N31" s="12" t="s">
        <v>15</v>
      </c>
      <c r="O31" s="12" t="s">
        <v>15</v>
      </c>
      <c r="P31" s="12" t="s">
        <v>15</v>
      </c>
      <c r="Q31" s="12" t="s">
        <v>15</v>
      </c>
      <c r="S31" s="9" t="str">
        <f>Расчёт[[#This Row],[Фаза]]</f>
        <v>C</v>
      </c>
      <c r="T31" s="10">
        <f>Расчёт[[#This Row],[Pн(n*p)]]</f>
        <v>0.15</v>
      </c>
      <c r="U31" s="10">
        <f>Расчёт[[#This Row],[Cos]]</f>
        <v>0.8</v>
      </c>
      <c r="V31" s="10"/>
      <c r="W31" s="10">
        <f>IF(Проверка[[#This Row],[Фаза]]="ABC",Проверка[[#This Row],[Pн(n*p)]]/(SQRT(3)*0.38*Проверка[[#This Row],[Cos]]),Проверка[[#This Row],[Pн(n*p)]]/(0.22*Проверка[[#This Row],[Cos]]))</f>
        <v>0.85227272727272718</v>
      </c>
    </row>
    <row r="32" spans="1:23" x14ac:dyDescent="0.25">
      <c r="A32" s="2" t="s">
        <v>54</v>
      </c>
      <c r="B32" s="5" t="s">
        <v>17</v>
      </c>
      <c r="C32" s="12">
        <v>1</v>
      </c>
      <c r="D32" s="12">
        <v>2</v>
      </c>
      <c r="E32" s="12">
        <v>2</v>
      </c>
      <c r="F32" s="12">
        <v>0.5</v>
      </c>
      <c r="G32" s="12">
        <v>1</v>
      </c>
      <c r="H32" s="12">
        <v>0</v>
      </c>
      <c r="I32" s="12">
        <v>1</v>
      </c>
      <c r="J32" s="12">
        <v>0</v>
      </c>
      <c r="K32" s="12">
        <v>4</v>
      </c>
      <c r="L32" s="12" t="s">
        <v>15</v>
      </c>
      <c r="M32" s="12" t="s">
        <v>15</v>
      </c>
      <c r="N32" s="12" t="s">
        <v>15</v>
      </c>
      <c r="O32" s="12" t="s">
        <v>15</v>
      </c>
      <c r="P32" s="12" t="s">
        <v>15</v>
      </c>
      <c r="Q32" s="12" t="s">
        <v>15</v>
      </c>
      <c r="S32" s="9" t="str">
        <f>Расчёт[[#This Row],[Фаза]]</f>
        <v>A</v>
      </c>
      <c r="T32" s="10">
        <f>Расчёт[[#This Row],[Pн(n*p)]]</f>
        <v>2</v>
      </c>
      <c r="U32" s="10">
        <f>Расчёт[[#This Row],[Cos]]</f>
        <v>1</v>
      </c>
      <c r="V32" s="10"/>
      <c r="W32" s="10">
        <f>IF(Проверка[[#This Row],[Фаза]]="ABC",Проверка[[#This Row],[Pн(n*p)]]/(SQRT(3)*0.38*Проверка[[#This Row],[Cos]]),Проверка[[#This Row],[Pн(n*p)]]/(0.22*Проверка[[#This Row],[Cos]]))</f>
        <v>9.0909090909090917</v>
      </c>
    </row>
    <row r="33" spans="1:23" x14ac:dyDescent="0.25">
      <c r="A33" s="2" t="s">
        <v>55</v>
      </c>
      <c r="B33" s="5" t="s">
        <v>18</v>
      </c>
      <c r="C33" s="12">
        <v>1</v>
      </c>
      <c r="D33" s="12">
        <v>2</v>
      </c>
      <c r="E33" s="12">
        <v>2</v>
      </c>
      <c r="F33" s="12">
        <v>0.5</v>
      </c>
      <c r="G33" s="12">
        <v>1</v>
      </c>
      <c r="H33" s="12">
        <v>0</v>
      </c>
      <c r="I33" s="12">
        <v>1</v>
      </c>
      <c r="J33" s="12">
        <v>0</v>
      </c>
      <c r="K33" s="12">
        <v>4</v>
      </c>
      <c r="L33" s="12" t="s">
        <v>15</v>
      </c>
      <c r="M33" s="12" t="s">
        <v>15</v>
      </c>
      <c r="N33" s="12" t="s">
        <v>15</v>
      </c>
      <c r="O33" s="12" t="s">
        <v>15</v>
      </c>
      <c r="P33" s="12" t="s">
        <v>15</v>
      </c>
      <c r="Q33" s="12" t="s">
        <v>15</v>
      </c>
      <c r="S33" s="9" t="str">
        <f>Расчёт[[#This Row],[Фаза]]</f>
        <v>B</v>
      </c>
      <c r="T33" s="10">
        <f>Расчёт[[#This Row],[Pн(n*p)]]</f>
        <v>2</v>
      </c>
      <c r="U33" s="10">
        <f>Расчёт[[#This Row],[Cos]]</f>
        <v>1</v>
      </c>
      <c r="V33" s="10"/>
      <c r="W33" s="10">
        <f>IF(Проверка[[#This Row],[Фаза]]="ABC",Проверка[[#This Row],[Pн(n*p)]]/(SQRT(3)*0.38*Проверка[[#This Row],[Cos]]),Проверка[[#This Row],[Pн(n*p)]]/(0.22*Проверка[[#This Row],[Cos]]))</f>
        <v>9.0909090909090917</v>
      </c>
    </row>
    <row r="34" spans="1:23" x14ac:dyDescent="0.25">
      <c r="A34" s="2" t="s">
        <v>56</v>
      </c>
      <c r="B34" s="5" t="s">
        <v>19</v>
      </c>
      <c r="C34" s="12">
        <v>2</v>
      </c>
      <c r="D34" s="12">
        <v>2</v>
      </c>
      <c r="E34" s="12">
        <v>4</v>
      </c>
      <c r="F34" s="12">
        <v>0.5</v>
      </c>
      <c r="G34" s="12">
        <v>1</v>
      </c>
      <c r="H34" s="12">
        <v>0</v>
      </c>
      <c r="I34" s="12">
        <v>2</v>
      </c>
      <c r="J34" s="12">
        <v>0</v>
      </c>
      <c r="K34" s="12">
        <v>8</v>
      </c>
      <c r="L34" s="12" t="s">
        <v>15</v>
      </c>
      <c r="M34" s="12" t="s">
        <v>15</v>
      </c>
      <c r="N34" s="12" t="s">
        <v>15</v>
      </c>
      <c r="O34" s="12" t="s">
        <v>15</v>
      </c>
      <c r="P34" s="12" t="s">
        <v>15</v>
      </c>
      <c r="Q34" s="12" t="s">
        <v>15</v>
      </c>
      <c r="S34" s="9" t="str">
        <f>Расчёт[[#This Row],[Фаза]]</f>
        <v>C</v>
      </c>
      <c r="T34" s="10">
        <f>Расчёт[[#This Row],[Pн(n*p)]]</f>
        <v>4</v>
      </c>
      <c r="U34" s="10">
        <f>Расчёт[[#This Row],[Cos]]</f>
        <v>1</v>
      </c>
      <c r="V34" s="10"/>
      <c r="W34" s="10">
        <f>IF(Проверка[[#This Row],[Фаза]]="ABC",Проверка[[#This Row],[Pн(n*p)]]/(SQRT(3)*0.38*Проверка[[#This Row],[Cos]]),Проверка[[#This Row],[Pн(n*p)]]/(0.22*Проверка[[#This Row],[Cos]]))</f>
        <v>18.181818181818183</v>
      </c>
    </row>
    <row r="35" spans="1:23" x14ac:dyDescent="0.25">
      <c r="A35" s="2" t="s">
        <v>57</v>
      </c>
      <c r="B35" s="5" t="s">
        <v>17</v>
      </c>
      <c r="C35" s="12">
        <v>2</v>
      </c>
      <c r="D35" s="12">
        <v>2</v>
      </c>
      <c r="E35" s="12">
        <v>4</v>
      </c>
      <c r="F35" s="12">
        <v>0.5</v>
      </c>
      <c r="G35" s="12">
        <v>1</v>
      </c>
      <c r="H35" s="12">
        <v>0</v>
      </c>
      <c r="I35" s="12">
        <v>2</v>
      </c>
      <c r="J35" s="12">
        <v>0</v>
      </c>
      <c r="K35" s="12">
        <v>8</v>
      </c>
      <c r="L35" s="12" t="s">
        <v>15</v>
      </c>
      <c r="M35" s="12" t="s">
        <v>15</v>
      </c>
      <c r="N35" s="12" t="s">
        <v>15</v>
      </c>
      <c r="O35" s="12" t="s">
        <v>15</v>
      </c>
      <c r="P35" s="12" t="s">
        <v>15</v>
      </c>
      <c r="Q35" s="12" t="s">
        <v>15</v>
      </c>
      <c r="S35" s="9" t="str">
        <f>Расчёт[[#This Row],[Фаза]]</f>
        <v>A</v>
      </c>
      <c r="T35" s="10">
        <f>Расчёт[[#This Row],[Pн(n*p)]]</f>
        <v>4</v>
      </c>
      <c r="U35" s="10">
        <f>Расчёт[[#This Row],[Cos]]</f>
        <v>1</v>
      </c>
      <c r="V35" s="10"/>
      <c r="W35" s="10">
        <f>IF(Проверка[[#This Row],[Фаза]]="ABC",Проверка[[#This Row],[Pн(n*p)]]/(SQRT(3)*0.38*Проверка[[#This Row],[Cos]]),Проверка[[#This Row],[Pн(n*p)]]/(0.22*Проверка[[#This Row],[Cos]]))</f>
        <v>18.181818181818183</v>
      </c>
    </row>
    <row r="36" spans="1:23" x14ac:dyDescent="0.25">
      <c r="A36" s="2" t="s">
        <v>58</v>
      </c>
      <c r="B36" s="5" t="s">
        <v>18</v>
      </c>
      <c r="C36" s="12">
        <v>2</v>
      </c>
      <c r="D36" s="12">
        <v>2</v>
      </c>
      <c r="E36" s="12">
        <v>4</v>
      </c>
      <c r="F36" s="12">
        <v>0.5</v>
      </c>
      <c r="G36" s="12">
        <v>1</v>
      </c>
      <c r="H36" s="12">
        <v>0</v>
      </c>
      <c r="I36" s="12">
        <v>2</v>
      </c>
      <c r="J36" s="12">
        <v>0</v>
      </c>
      <c r="K36" s="12">
        <v>8</v>
      </c>
      <c r="L36" s="12" t="s">
        <v>15</v>
      </c>
      <c r="M36" s="12" t="s">
        <v>15</v>
      </c>
      <c r="N36" s="12" t="s">
        <v>15</v>
      </c>
      <c r="O36" s="12" t="s">
        <v>15</v>
      </c>
      <c r="P36" s="12" t="s">
        <v>15</v>
      </c>
      <c r="Q36" s="12" t="s">
        <v>15</v>
      </c>
      <c r="S36" s="9" t="str">
        <f>Расчёт[[#This Row],[Фаза]]</f>
        <v>B</v>
      </c>
      <c r="T36" s="10">
        <f>Расчёт[[#This Row],[Pн(n*p)]]</f>
        <v>4</v>
      </c>
      <c r="U36" s="10">
        <f>Расчёт[[#This Row],[Cos]]</f>
        <v>1</v>
      </c>
      <c r="V36" s="10"/>
      <c r="W36" s="10">
        <f>IF(Проверка[[#This Row],[Фаза]]="ABC",Проверка[[#This Row],[Pн(n*p)]]/(SQRT(3)*0.38*Проверка[[#This Row],[Cos]]),Проверка[[#This Row],[Pн(n*p)]]/(0.22*Проверка[[#This Row],[Cos]]))</f>
        <v>18.181818181818183</v>
      </c>
    </row>
    <row r="37" spans="1:23" x14ac:dyDescent="0.25">
      <c r="A37" s="2" t="s">
        <v>59</v>
      </c>
      <c r="B37" s="5" t="s">
        <v>16</v>
      </c>
      <c r="C37" s="12">
        <v>2</v>
      </c>
      <c r="D37" s="12">
        <v>3.5</v>
      </c>
      <c r="E37" s="12">
        <v>7</v>
      </c>
      <c r="F37" s="12">
        <v>0.5</v>
      </c>
      <c r="G37" s="12">
        <v>1</v>
      </c>
      <c r="H37" s="12">
        <v>0</v>
      </c>
      <c r="I37" s="12">
        <v>3.5</v>
      </c>
      <c r="J37" s="12">
        <v>0</v>
      </c>
      <c r="K37" s="12">
        <v>24.5</v>
      </c>
      <c r="L37" s="12" t="s">
        <v>15</v>
      </c>
      <c r="M37" s="12" t="s">
        <v>15</v>
      </c>
      <c r="N37" s="12" t="s">
        <v>15</v>
      </c>
      <c r="O37" s="12" t="s">
        <v>15</v>
      </c>
      <c r="P37" s="12" t="s">
        <v>15</v>
      </c>
      <c r="Q37" s="12" t="s">
        <v>15</v>
      </c>
      <c r="S37" s="9" t="str">
        <f>Расчёт[[#This Row],[Фаза]]</f>
        <v>ABC</v>
      </c>
      <c r="T37" s="10">
        <f>Расчёт[[#This Row],[Pн(n*p)]]</f>
        <v>7</v>
      </c>
      <c r="U37" s="10">
        <f>Расчёт[[#This Row],[Cos]]</f>
        <v>1</v>
      </c>
      <c r="V37" s="10"/>
      <c r="W37" s="10">
        <f>IF(Проверка[[#This Row],[Фаза]]="ABC",Проверка[[#This Row],[Pн(n*p)]]/(SQRT(3)*0.38*Проверка[[#This Row],[Cos]]),Проверка[[#This Row],[Pн(n*p)]]/(0.22*Проверка[[#This Row],[Cos]]))</f>
        <v>10.63539969559837</v>
      </c>
    </row>
    <row r="38" spans="1:23" x14ac:dyDescent="0.25">
      <c r="A38" s="2" t="s">
        <v>60</v>
      </c>
      <c r="B38" s="5" t="s">
        <v>18</v>
      </c>
      <c r="C38" s="12">
        <v>10</v>
      </c>
      <c r="D38" s="12">
        <v>1</v>
      </c>
      <c r="E38" s="12">
        <v>10</v>
      </c>
      <c r="F38" s="12">
        <v>0.5</v>
      </c>
      <c r="G38" s="12">
        <v>1</v>
      </c>
      <c r="H38" s="12">
        <v>0</v>
      </c>
      <c r="I38" s="12">
        <v>5</v>
      </c>
      <c r="J38" s="12">
        <v>0</v>
      </c>
      <c r="K38" s="12">
        <v>10</v>
      </c>
      <c r="L38" s="12" t="s">
        <v>15</v>
      </c>
      <c r="M38" s="12" t="s">
        <v>15</v>
      </c>
      <c r="N38" s="12" t="s">
        <v>15</v>
      </c>
      <c r="O38" s="12" t="s">
        <v>15</v>
      </c>
      <c r="P38" s="12" t="s">
        <v>15</v>
      </c>
      <c r="Q38" s="12" t="s">
        <v>15</v>
      </c>
      <c r="S38" s="9" t="str">
        <f>Расчёт[[#This Row],[Фаза]]</f>
        <v>B</v>
      </c>
      <c r="T38" s="10">
        <f>Расчёт[[#This Row],[Pн(n*p)]]</f>
        <v>10</v>
      </c>
      <c r="U38" s="10">
        <f>Расчёт[[#This Row],[Cos]]</f>
        <v>1</v>
      </c>
      <c r="V38" s="10"/>
      <c r="W38" s="10">
        <f>IF(Проверка[[#This Row],[Фаза]]="ABC",Проверка[[#This Row],[Pн(n*p)]]/(SQRT(3)*0.38*Проверка[[#This Row],[Cos]]),Проверка[[#This Row],[Pн(n*p)]]/(0.22*Проверка[[#This Row],[Cos]]))</f>
        <v>45.454545454545453</v>
      </c>
    </row>
    <row r="39" spans="1:23" x14ac:dyDescent="0.25">
      <c r="A39" s="2" t="s">
        <v>61</v>
      </c>
      <c r="B39" s="5" t="s">
        <v>19</v>
      </c>
      <c r="C39" s="12">
        <v>8</v>
      </c>
      <c r="D39" s="12">
        <v>1</v>
      </c>
      <c r="E39" s="12">
        <v>8</v>
      </c>
      <c r="F39" s="12">
        <v>0.5</v>
      </c>
      <c r="G39" s="12">
        <v>1</v>
      </c>
      <c r="H39" s="12">
        <v>0</v>
      </c>
      <c r="I39" s="12">
        <v>4</v>
      </c>
      <c r="J39" s="12">
        <v>0</v>
      </c>
      <c r="K39" s="12">
        <v>8</v>
      </c>
      <c r="L39" s="12" t="s">
        <v>15</v>
      </c>
      <c r="M39" s="12" t="s">
        <v>15</v>
      </c>
      <c r="N39" s="12" t="s">
        <v>15</v>
      </c>
      <c r="O39" s="12" t="s">
        <v>15</v>
      </c>
      <c r="P39" s="12" t="s">
        <v>15</v>
      </c>
      <c r="Q39" s="12" t="s">
        <v>15</v>
      </c>
      <c r="S39" s="9" t="str">
        <f>Расчёт[[#This Row],[Фаза]]</f>
        <v>C</v>
      </c>
      <c r="T39" s="10">
        <f>Расчёт[[#This Row],[Pн(n*p)]]</f>
        <v>8</v>
      </c>
      <c r="U39" s="10">
        <f>Расчёт[[#This Row],[Cos]]</f>
        <v>1</v>
      </c>
      <c r="V39" s="10"/>
      <c r="W39" s="10">
        <f>IF(Проверка[[#This Row],[Фаза]]="ABC",Проверка[[#This Row],[Pн(n*p)]]/(SQRT(3)*0.38*Проверка[[#This Row],[Cos]]),Проверка[[#This Row],[Pн(n*p)]]/(0.22*Проверка[[#This Row],[Cos]]))</f>
        <v>36.363636363636367</v>
      </c>
    </row>
    <row r="40" spans="1:23" x14ac:dyDescent="0.25">
      <c r="A40" s="2" t="s">
        <v>62</v>
      </c>
      <c r="B40" s="5" t="s">
        <v>17</v>
      </c>
      <c r="C40" s="12">
        <v>10</v>
      </c>
      <c r="D40" s="12">
        <v>1</v>
      </c>
      <c r="E40" s="12">
        <v>10</v>
      </c>
      <c r="F40" s="12">
        <v>0.5</v>
      </c>
      <c r="G40" s="12">
        <v>1</v>
      </c>
      <c r="H40" s="12">
        <v>0</v>
      </c>
      <c r="I40" s="12">
        <v>5</v>
      </c>
      <c r="J40" s="12">
        <v>0</v>
      </c>
      <c r="K40" s="12">
        <v>10</v>
      </c>
      <c r="L40" s="12" t="s">
        <v>15</v>
      </c>
      <c r="M40" s="12" t="s">
        <v>15</v>
      </c>
      <c r="N40" s="12" t="s">
        <v>15</v>
      </c>
      <c r="O40" s="12" t="s">
        <v>15</v>
      </c>
      <c r="P40" s="12" t="s">
        <v>15</v>
      </c>
      <c r="Q40" s="12" t="s">
        <v>15</v>
      </c>
      <c r="S40" s="9" t="str">
        <f>Расчёт[[#This Row],[Фаза]]</f>
        <v>A</v>
      </c>
      <c r="T40" s="10">
        <f>Расчёт[[#This Row],[Pн(n*p)]]</f>
        <v>10</v>
      </c>
      <c r="U40" s="10">
        <f>Расчёт[[#This Row],[Cos]]</f>
        <v>1</v>
      </c>
      <c r="V40" s="10"/>
      <c r="W40" s="10">
        <f>IF(Проверка[[#This Row],[Фаза]]="ABC",Проверка[[#This Row],[Pн(n*p)]]/(SQRT(3)*0.38*Проверка[[#This Row],[Cos]]),Проверка[[#This Row],[Pн(n*p)]]/(0.22*Проверка[[#This Row],[Cos]]))</f>
        <v>45.454545454545453</v>
      </c>
    </row>
    <row r="41" spans="1:23" x14ac:dyDescent="0.25">
      <c r="A41" s="2" t="s">
        <v>63</v>
      </c>
      <c r="B41" s="5" t="s">
        <v>17</v>
      </c>
      <c r="C41" s="12">
        <v>1</v>
      </c>
      <c r="D41" s="12">
        <v>2</v>
      </c>
      <c r="E41" s="12">
        <v>2</v>
      </c>
      <c r="F41" s="12">
        <v>1</v>
      </c>
      <c r="G41" s="12">
        <v>0.8</v>
      </c>
      <c r="H41" s="12">
        <v>0.75</v>
      </c>
      <c r="I41" s="12">
        <v>2</v>
      </c>
      <c r="J41" s="12">
        <v>1.5</v>
      </c>
      <c r="K41" s="12">
        <v>4</v>
      </c>
      <c r="L41" s="12" t="s">
        <v>15</v>
      </c>
      <c r="M41" s="12" t="s">
        <v>15</v>
      </c>
      <c r="N41" s="12" t="s">
        <v>15</v>
      </c>
      <c r="O41" s="12" t="s">
        <v>15</v>
      </c>
      <c r="P41" s="12" t="s">
        <v>15</v>
      </c>
      <c r="Q41" s="12" t="s">
        <v>15</v>
      </c>
      <c r="S41" s="9" t="str">
        <f>Расчёт[[#This Row],[Фаза]]</f>
        <v>A</v>
      </c>
      <c r="T41" s="10">
        <f>Расчёт[[#This Row],[Pн(n*p)]]</f>
        <v>2</v>
      </c>
      <c r="U41" s="10">
        <f>Расчёт[[#This Row],[Cos]]</f>
        <v>0.8</v>
      </c>
      <c r="V41" s="10"/>
      <c r="W41" s="10">
        <f>IF(Проверка[[#This Row],[Фаза]]="ABC",Проверка[[#This Row],[Pн(n*p)]]/(SQRT(3)*0.38*Проверка[[#This Row],[Cos]]),Проверка[[#This Row],[Pн(n*p)]]/(0.22*Проверка[[#This Row],[Cos]]))</f>
        <v>11.363636363636363</v>
      </c>
    </row>
    <row r="42" spans="1:23" x14ac:dyDescent="0.25">
      <c r="A42" s="2" t="s">
        <v>64</v>
      </c>
      <c r="B42" s="5" t="s">
        <v>17</v>
      </c>
      <c r="C42" s="12">
        <v>1</v>
      </c>
      <c r="D42" s="12">
        <v>2</v>
      </c>
      <c r="E42" s="12">
        <v>2</v>
      </c>
      <c r="F42" s="12">
        <v>0.5</v>
      </c>
      <c r="G42" s="12">
        <v>1</v>
      </c>
      <c r="H42" s="12">
        <v>0</v>
      </c>
      <c r="I42" s="12">
        <v>1</v>
      </c>
      <c r="J42" s="12">
        <v>0</v>
      </c>
      <c r="K42" s="12">
        <v>4</v>
      </c>
      <c r="L42" s="12" t="s">
        <v>15</v>
      </c>
      <c r="M42" s="12" t="s">
        <v>15</v>
      </c>
      <c r="N42" s="12" t="s">
        <v>15</v>
      </c>
      <c r="O42" s="12" t="s">
        <v>15</v>
      </c>
      <c r="P42" s="12" t="s">
        <v>15</v>
      </c>
      <c r="Q42" s="12" t="s">
        <v>15</v>
      </c>
      <c r="S42" s="9" t="str">
        <f>Расчёт[[#This Row],[Фаза]]</f>
        <v>A</v>
      </c>
      <c r="T42" s="10">
        <f>Расчёт[[#This Row],[Pн(n*p)]]</f>
        <v>2</v>
      </c>
      <c r="U42" s="10">
        <f>Расчёт[[#This Row],[Cos]]</f>
        <v>1</v>
      </c>
      <c r="V42" s="10"/>
      <c r="W42" s="10">
        <f>IF(Проверка[[#This Row],[Фаза]]="ABC",Проверка[[#This Row],[Pн(n*p)]]/(SQRT(3)*0.38*Проверка[[#This Row],[Cos]]),Проверка[[#This Row],[Pн(n*p)]]/(0.22*Проверка[[#This Row],[Cos]]))</f>
        <v>9.0909090909090917</v>
      </c>
    </row>
    <row r="43" spans="1:23" x14ac:dyDescent="0.25">
      <c r="A43" s="2" t="s">
        <v>65</v>
      </c>
      <c r="B43" s="5" t="s">
        <v>18</v>
      </c>
      <c r="C43" s="12">
        <v>2</v>
      </c>
      <c r="D43" s="12">
        <v>2</v>
      </c>
      <c r="E43" s="12">
        <v>4</v>
      </c>
      <c r="F43" s="12">
        <v>0.5</v>
      </c>
      <c r="G43" s="12">
        <v>1</v>
      </c>
      <c r="H43" s="12">
        <v>0</v>
      </c>
      <c r="I43" s="12">
        <v>2</v>
      </c>
      <c r="J43" s="12">
        <v>0</v>
      </c>
      <c r="K43" s="12">
        <v>8</v>
      </c>
      <c r="L43" s="12" t="s">
        <v>15</v>
      </c>
      <c r="M43" s="12" t="s">
        <v>15</v>
      </c>
      <c r="N43" s="12" t="s">
        <v>15</v>
      </c>
      <c r="O43" s="12" t="s">
        <v>15</v>
      </c>
      <c r="P43" s="12" t="s">
        <v>15</v>
      </c>
      <c r="Q43" s="12" t="s">
        <v>15</v>
      </c>
      <c r="S43" s="9" t="str">
        <f>Расчёт[[#This Row],[Фаза]]</f>
        <v>B</v>
      </c>
      <c r="T43" s="10">
        <f>Расчёт[[#This Row],[Pн(n*p)]]</f>
        <v>4</v>
      </c>
      <c r="U43" s="10">
        <f>Расчёт[[#This Row],[Cos]]</f>
        <v>1</v>
      </c>
      <c r="V43" s="10"/>
      <c r="W43" s="10">
        <f>IF(Проверка[[#This Row],[Фаза]]="ABC",Проверка[[#This Row],[Pн(n*p)]]/(SQRT(3)*0.38*Проверка[[#This Row],[Cos]]),Проверка[[#This Row],[Pн(n*p)]]/(0.22*Проверка[[#This Row],[Cos]]))</f>
        <v>18.181818181818183</v>
      </c>
    </row>
    <row r="44" spans="1:23" x14ac:dyDescent="0.25">
      <c r="A44" s="2" t="s">
        <v>66</v>
      </c>
      <c r="B44" s="5" t="s">
        <v>18</v>
      </c>
      <c r="C44" s="12">
        <v>1</v>
      </c>
      <c r="D44" s="12">
        <v>2.5</v>
      </c>
      <c r="E44" s="12">
        <v>2.5</v>
      </c>
      <c r="F44" s="12">
        <v>0.5</v>
      </c>
      <c r="G44" s="12">
        <v>1</v>
      </c>
      <c r="H44" s="12">
        <v>0</v>
      </c>
      <c r="I44" s="12">
        <v>1.25</v>
      </c>
      <c r="J44" s="12">
        <v>0</v>
      </c>
      <c r="K44" s="12">
        <v>6.25</v>
      </c>
      <c r="L44" s="12" t="s">
        <v>15</v>
      </c>
      <c r="M44" s="12" t="s">
        <v>15</v>
      </c>
      <c r="N44" s="12" t="s">
        <v>15</v>
      </c>
      <c r="O44" s="12" t="s">
        <v>15</v>
      </c>
      <c r="P44" s="12" t="s">
        <v>15</v>
      </c>
      <c r="Q44" s="12" t="s">
        <v>15</v>
      </c>
      <c r="S44" s="9" t="str">
        <f>Расчёт[[#This Row],[Фаза]]</f>
        <v>B</v>
      </c>
      <c r="T44" s="10">
        <f>Расчёт[[#This Row],[Pн(n*p)]]</f>
        <v>2.5</v>
      </c>
      <c r="U44" s="10">
        <f>Расчёт[[#This Row],[Cos]]</f>
        <v>1</v>
      </c>
      <c r="V44" s="10"/>
      <c r="W44" s="10">
        <f>IF(Проверка[[#This Row],[Фаза]]="ABC",Проверка[[#This Row],[Pн(n*p)]]/(SQRT(3)*0.38*Проверка[[#This Row],[Cos]]),Проверка[[#This Row],[Pн(n*p)]]/(0.22*Проверка[[#This Row],[Cos]]))</f>
        <v>11.363636363636363</v>
      </c>
    </row>
    <row r="45" spans="1:23" x14ac:dyDescent="0.25">
      <c r="A45" s="2" t="s">
        <v>67</v>
      </c>
      <c r="B45" s="5" t="s">
        <v>19</v>
      </c>
      <c r="C45" s="12">
        <v>1</v>
      </c>
      <c r="D45" s="12">
        <v>2.5</v>
      </c>
      <c r="E45" s="12">
        <v>2.5</v>
      </c>
      <c r="F45" s="12">
        <v>0.5</v>
      </c>
      <c r="G45" s="12">
        <v>1</v>
      </c>
      <c r="H45" s="12">
        <v>0</v>
      </c>
      <c r="I45" s="12">
        <v>1.25</v>
      </c>
      <c r="J45" s="12">
        <v>0</v>
      </c>
      <c r="K45" s="12">
        <v>6.25</v>
      </c>
      <c r="L45" s="12" t="s">
        <v>15</v>
      </c>
      <c r="M45" s="12" t="s">
        <v>15</v>
      </c>
      <c r="N45" s="12" t="s">
        <v>15</v>
      </c>
      <c r="O45" s="12" t="s">
        <v>15</v>
      </c>
      <c r="P45" s="12" t="s">
        <v>15</v>
      </c>
      <c r="Q45" s="12" t="s">
        <v>15</v>
      </c>
      <c r="S45" s="9" t="str">
        <f>Расчёт[[#This Row],[Фаза]]</f>
        <v>C</v>
      </c>
      <c r="T45" s="10">
        <f>Расчёт[[#This Row],[Pн(n*p)]]</f>
        <v>2.5</v>
      </c>
      <c r="U45" s="10">
        <f>Расчёт[[#This Row],[Cos]]</f>
        <v>1</v>
      </c>
      <c r="V45" s="10"/>
      <c r="W45" s="10">
        <f>IF(Проверка[[#This Row],[Фаза]]="ABC",Проверка[[#This Row],[Pн(n*p)]]/(SQRT(3)*0.38*Проверка[[#This Row],[Cos]]),Проверка[[#This Row],[Pн(n*p)]]/(0.22*Проверка[[#This Row],[Cos]]))</f>
        <v>11.363636363636363</v>
      </c>
    </row>
    <row r="46" spans="1:23" x14ac:dyDescent="0.25">
      <c r="A46" s="2" t="s">
        <v>68</v>
      </c>
      <c r="B46" s="5" t="s">
        <v>19</v>
      </c>
      <c r="C46" s="12">
        <v>1</v>
      </c>
      <c r="D46" s="12">
        <v>2</v>
      </c>
      <c r="E46" s="12">
        <v>2</v>
      </c>
      <c r="F46" s="12">
        <v>0.5</v>
      </c>
      <c r="G46" s="12">
        <v>1</v>
      </c>
      <c r="H46" s="12">
        <v>0</v>
      </c>
      <c r="I46" s="12">
        <v>1</v>
      </c>
      <c r="J46" s="12">
        <v>0</v>
      </c>
      <c r="K46" s="12">
        <v>4</v>
      </c>
      <c r="L46" s="12" t="s">
        <v>15</v>
      </c>
      <c r="M46" s="12" t="s">
        <v>15</v>
      </c>
      <c r="N46" s="12" t="s">
        <v>15</v>
      </c>
      <c r="O46" s="12" t="s">
        <v>15</v>
      </c>
      <c r="P46" s="12" t="s">
        <v>15</v>
      </c>
      <c r="Q46" s="12" t="s">
        <v>15</v>
      </c>
      <c r="S46" s="9" t="str">
        <f>Расчёт[[#This Row],[Фаза]]</f>
        <v>C</v>
      </c>
      <c r="T46" s="10">
        <f>Расчёт[[#This Row],[Pн(n*p)]]</f>
        <v>2</v>
      </c>
      <c r="U46" s="10">
        <f>Расчёт[[#This Row],[Cos]]</f>
        <v>1</v>
      </c>
      <c r="V46" s="10"/>
      <c r="W46" s="10">
        <f>IF(Проверка[[#This Row],[Фаза]]="ABC",Проверка[[#This Row],[Pн(n*p)]]/(SQRT(3)*0.38*Проверка[[#This Row],[Cos]]),Проверка[[#This Row],[Pн(n*p)]]/(0.22*Проверка[[#This Row],[Cos]]))</f>
        <v>9.0909090909090917</v>
      </c>
    </row>
    <row r="47" spans="1:23" x14ac:dyDescent="0.25">
      <c r="A47" s="2" t="s">
        <v>69</v>
      </c>
      <c r="B47" s="5" t="s">
        <v>16</v>
      </c>
      <c r="C47" s="12">
        <v>4</v>
      </c>
      <c r="D47" s="12">
        <v>5</v>
      </c>
      <c r="E47" s="12">
        <v>20</v>
      </c>
      <c r="F47" s="12">
        <v>0.5</v>
      </c>
      <c r="G47" s="12">
        <v>1</v>
      </c>
      <c r="H47" s="12">
        <v>0</v>
      </c>
      <c r="I47" s="12">
        <v>10</v>
      </c>
      <c r="J47" s="12">
        <v>0</v>
      </c>
      <c r="K47" s="12">
        <v>100</v>
      </c>
      <c r="L47" s="12" t="s">
        <v>15</v>
      </c>
      <c r="M47" s="12" t="s">
        <v>15</v>
      </c>
      <c r="N47" s="12" t="s">
        <v>15</v>
      </c>
      <c r="O47" s="12" t="s">
        <v>15</v>
      </c>
      <c r="P47" s="12" t="s">
        <v>15</v>
      </c>
      <c r="Q47" s="12" t="s">
        <v>15</v>
      </c>
      <c r="S47" s="9" t="str">
        <f>Расчёт[[#This Row],[Фаза]]</f>
        <v>ABC</v>
      </c>
      <c r="T47" s="10">
        <f>Расчёт[[#This Row],[Pн(n*p)]]</f>
        <v>20</v>
      </c>
      <c r="U47" s="10">
        <f>Расчёт[[#This Row],[Cos]]</f>
        <v>1</v>
      </c>
      <c r="V47" s="10"/>
      <c r="W47" s="10">
        <f>IF(Проверка[[#This Row],[Фаза]]="ABC",Проверка[[#This Row],[Pн(n*p)]]/(SQRT(3)*0.38*Проверка[[#This Row],[Cos]]),Проверка[[#This Row],[Pн(n*p)]]/(0.22*Проверка[[#This Row],[Cos]]))</f>
        <v>30.3868562731382</v>
      </c>
    </row>
    <row r="48" spans="1:23" x14ac:dyDescent="0.25">
      <c r="A48" s="2" t="s">
        <v>70</v>
      </c>
      <c r="B48" s="5" t="s">
        <v>18</v>
      </c>
      <c r="C48" s="12">
        <v>4</v>
      </c>
      <c r="D48" s="12">
        <v>1.6</v>
      </c>
      <c r="E48" s="12">
        <v>6.4</v>
      </c>
      <c r="F48" s="12">
        <v>0.5</v>
      </c>
      <c r="G48" s="12">
        <v>1</v>
      </c>
      <c r="H48" s="12">
        <v>0</v>
      </c>
      <c r="I48" s="12">
        <v>3.2</v>
      </c>
      <c r="J48" s="12">
        <v>0</v>
      </c>
      <c r="K48" s="12">
        <v>10.24</v>
      </c>
      <c r="L48" s="12" t="s">
        <v>15</v>
      </c>
      <c r="M48" s="12" t="s">
        <v>15</v>
      </c>
      <c r="N48" s="12" t="s">
        <v>15</v>
      </c>
      <c r="O48" s="12" t="s">
        <v>15</v>
      </c>
      <c r="P48" s="12" t="s">
        <v>15</v>
      </c>
      <c r="Q48" s="12" t="s">
        <v>15</v>
      </c>
      <c r="S48" s="9" t="str">
        <f>Расчёт[[#This Row],[Фаза]]</f>
        <v>B</v>
      </c>
      <c r="T48" s="10">
        <f>Расчёт[[#This Row],[Pн(n*p)]]</f>
        <v>6.4</v>
      </c>
      <c r="U48" s="10">
        <f>Расчёт[[#This Row],[Cos]]</f>
        <v>1</v>
      </c>
      <c r="V48" s="10"/>
      <c r="W48" s="10">
        <f>IF(Проверка[[#This Row],[Фаза]]="ABC",Проверка[[#This Row],[Pн(n*p)]]/(SQRT(3)*0.38*Проверка[[#This Row],[Cos]]),Проверка[[#This Row],[Pн(n*p)]]/(0.22*Проверка[[#This Row],[Cos]]))</f>
        <v>29.090909090909093</v>
      </c>
    </row>
    <row r="49" spans="1:23" x14ac:dyDescent="0.25">
      <c r="A49" s="2" t="s">
        <v>71</v>
      </c>
      <c r="B49" s="5" t="s">
        <v>17</v>
      </c>
      <c r="C49" s="12">
        <v>2</v>
      </c>
      <c r="D49" s="12">
        <v>1.6</v>
      </c>
      <c r="E49" s="12">
        <v>3.2</v>
      </c>
      <c r="F49" s="12">
        <v>0.5</v>
      </c>
      <c r="G49" s="12">
        <v>1</v>
      </c>
      <c r="H49" s="12">
        <v>0</v>
      </c>
      <c r="I49" s="12">
        <v>1.6</v>
      </c>
      <c r="J49" s="12">
        <v>0</v>
      </c>
      <c r="K49" s="12">
        <v>5.12</v>
      </c>
      <c r="L49" s="12" t="s">
        <v>15</v>
      </c>
      <c r="M49" s="12" t="s">
        <v>15</v>
      </c>
      <c r="N49" s="12" t="s">
        <v>15</v>
      </c>
      <c r="O49" s="12" t="s">
        <v>15</v>
      </c>
      <c r="P49" s="12" t="s">
        <v>15</v>
      </c>
      <c r="Q49" s="12" t="s">
        <v>15</v>
      </c>
      <c r="S49" s="9" t="str">
        <f>Расчёт[[#This Row],[Фаза]]</f>
        <v>A</v>
      </c>
      <c r="T49" s="10">
        <f>Расчёт[[#This Row],[Pн(n*p)]]</f>
        <v>3.2</v>
      </c>
      <c r="U49" s="10">
        <f>Расчёт[[#This Row],[Cos]]</f>
        <v>1</v>
      </c>
      <c r="V49" s="10"/>
      <c r="W49" s="10">
        <f>IF(Проверка[[#This Row],[Фаза]]="ABC",Проверка[[#This Row],[Pн(n*p)]]/(SQRT(3)*0.38*Проверка[[#This Row],[Cos]]),Проверка[[#This Row],[Pн(n*p)]]/(0.22*Проверка[[#This Row],[Cos]]))</f>
        <v>14.545454545454547</v>
      </c>
    </row>
    <row r="50" spans="1:23" x14ac:dyDescent="0.25">
      <c r="A50" s="2" t="s">
        <v>72</v>
      </c>
      <c r="B50" s="5" t="s">
        <v>19</v>
      </c>
      <c r="C50" s="12">
        <v>1</v>
      </c>
      <c r="D50" s="12">
        <v>1.6</v>
      </c>
      <c r="E50" s="12">
        <v>1.6</v>
      </c>
      <c r="F50" s="12">
        <v>0.5</v>
      </c>
      <c r="G50" s="12">
        <v>1</v>
      </c>
      <c r="H50" s="12">
        <v>0</v>
      </c>
      <c r="I50" s="12">
        <v>0.8</v>
      </c>
      <c r="J50" s="12">
        <v>0</v>
      </c>
      <c r="K50" s="12">
        <v>2.56</v>
      </c>
      <c r="L50" s="12" t="s">
        <v>15</v>
      </c>
      <c r="M50" s="12" t="s">
        <v>15</v>
      </c>
      <c r="N50" s="12" t="s">
        <v>15</v>
      </c>
      <c r="O50" s="12" t="s">
        <v>15</v>
      </c>
      <c r="P50" s="12" t="s">
        <v>15</v>
      </c>
      <c r="Q50" s="12" t="s">
        <v>15</v>
      </c>
      <c r="S50" s="9" t="str">
        <f>Расчёт[[#This Row],[Фаза]]</f>
        <v>C</v>
      </c>
      <c r="T50" s="10">
        <f>Расчёт[[#This Row],[Pн(n*p)]]</f>
        <v>1.6</v>
      </c>
      <c r="U50" s="10">
        <f>Расчёт[[#This Row],[Cos]]</f>
        <v>1</v>
      </c>
      <c r="V50" s="10"/>
      <c r="W50" s="10">
        <f>IF(Проверка[[#This Row],[Фаза]]="ABC",Проверка[[#This Row],[Pн(n*p)]]/(SQRT(3)*0.38*Проверка[[#This Row],[Cos]]),Проверка[[#This Row],[Pн(n*p)]]/(0.22*Проверка[[#This Row],[Cos]]))</f>
        <v>7.2727272727272734</v>
      </c>
    </row>
    <row r="51" spans="1:23" x14ac:dyDescent="0.25">
      <c r="A51" s="2" t="s">
        <v>73</v>
      </c>
      <c r="B51" s="5" t="s">
        <v>17</v>
      </c>
      <c r="C51" s="12">
        <v>1</v>
      </c>
      <c r="D51" s="12">
        <v>0.5</v>
      </c>
      <c r="E51" s="12">
        <v>0.5</v>
      </c>
      <c r="F51" s="12">
        <v>0.5</v>
      </c>
      <c r="G51" s="12">
        <v>1</v>
      </c>
      <c r="H51" s="12">
        <v>0</v>
      </c>
      <c r="I51" s="12">
        <v>0.25</v>
      </c>
      <c r="J51" s="12">
        <v>0</v>
      </c>
      <c r="K51" s="12">
        <v>0.25</v>
      </c>
      <c r="L51" s="12" t="s">
        <v>15</v>
      </c>
      <c r="M51" s="12" t="s">
        <v>15</v>
      </c>
      <c r="N51" s="12" t="s">
        <v>15</v>
      </c>
      <c r="O51" s="12" t="s">
        <v>15</v>
      </c>
      <c r="P51" s="12" t="s">
        <v>15</v>
      </c>
      <c r="Q51" s="12" t="s">
        <v>15</v>
      </c>
      <c r="S51" s="9" t="str">
        <f>Расчёт[[#This Row],[Фаза]]</f>
        <v>A</v>
      </c>
      <c r="T51" s="10">
        <f>Расчёт[[#This Row],[Pн(n*p)]]</f>
        <v>0.5</v>
      </c>
      <c r="U51" s="10">
        <f>Расчёт[[#This Row],[Cos]]</f>
        <v>1</v>
      </c>
      <c r="V51" s="10"/>
      <c r="W51" s="10">
        <f>IF(Проверка[[#This Row],[Фаза]]="ABC",Проверка[[#This Row],[Pн(n*p)]]/(SQRT(3)*0.38*Проверка[[#This Row],[Cos]]),Проверка[[#This Row],[Pн(n*p)]]/(0.22*Проверка[[#This Row],[Cos]]))</f>
        <v>2.2727272727272729</v>
      </c>
    </row>
    <row r="52" spans="1:23" x14ac:dyDescent="0.25">
      <c r="A52" s="2" t="s">
        <v>74</v>
      </c>
      <c r="B52" s="5" t="s">
        <v>19</v>
      </c>
      <c r="C52" s="12">
        <v>2</v>
      </c>
      <c r="D52" s="12">
        <v>0.5</v>
      </c>
      <c r="E52" s="12">
        <v>1</v>
      </c>
      <c r="F52" s="12">
        <v>0.5</v>
      </c>
      <c r="G52" s="12">
        <v>1</v>
      </c>
      <c r="H52" s="12">
        <v>0</v>
      </c>
      <c r="I52" s="12">
        <v>0.5</v>
      </c>
      <c r="J52" s="12">
        <v>0</v>
      </c>
      <c r="K52" s="12">
        <v>0.5</v>
      </c>
      <c r="L52" s="12" t="s">
        <v>15</v>
      </c>
      <c r="M52" s="12" t="s">
        <v>15</v>
      </c>
      <c r="N52" s="12" t="s">
        <v>15</v>
      </c>
      <c r="O52" s="12" t="s">
        <v>15</v>
      </c>
      <c r="P52" s="12" t="s">
        <v>15</v>
      </c>
      <c r="Q52" s="12" t="s">
        <v>15</v>
      </c>
      <c r="S52" s="9" t="str">
        <f>Расчёт[[#This Row],[Фаза]]</f>
        <v>C</v>
      </c>
      <c r="T52" s="10">
        <f>Расчёт[[#This Row],[Pн(n*p)]]</f>
        <v>1</v>
      </c>
      <c r="U52" s="10">
        <f>Расчёт[[#This Row],[Cos]]</f>
        <v>1</v>
      </c>
      <c r="V52" s="10"/>
      <c r="W52" s="10">
        <f>IF(Проверка[[#This Row],[Фаза]]="ABC",Проверка[[#This Row],[Pн(n*p)]]/(SQRT(3)*0.38*Проверка[[#This Row],[Cos]]),Проверка[[#This Row],[Pн(n*p)]]/(0.22*Проверка[[#This Row],[Cos]]))</f>
        <v>4.5454545454545459</v>
      </c>
    </row>
    <row r="53" spans="1:23" x14ac:dyDescent="0.25">
      <c r="A53" s="2" t="s">
        <v>75</v>
      </c>
      <c r="B53" s="5" t="s">
        <v>17</v>
      </c>
      <c r="C53" s="12">
        <v>1</v>
      </c>
      <c r="D53" s="12">
        <v>3</v>
      </c>
      <c r="E53" s="12">
        <v>3</v>
      </c>
      <c r="F53" s="12">
        <v>0.5</v>
      </c>
      <c r="G53" s="12">
        <v>1</v>
      </c>
      <c r="H53" s="12">
        <v>0</v>
      </c>
      <c r="I53" s="12">
        <v>1.5</v>
      </c>
      <c r="J53" s="12">
        <v>0</v>
      </c>
      <c r="K53" s="12">
        <v>9</v>
      </c>
      <c r="L53" s="12" t="s">
        <v>15</v>
      </c>
      <c r="M53" s="12" t="s">
        <v>15</v>
      </c>
      <c r="N53" s="12" t="s">
        <v>15</v>
      </c>
      <c r="O53" s="12" t="s">
        <v>15</v>
      </c>
      <c r="P53" s="12" t="s">
        <v>15</v>
      </c>
      <c r="Q53" s="12" t="s">
        <v>15</v>
      </c>
      <c r="S53" s="9" t="str">
        <f>Расчёт[[#This Row],[Фаза]]</f>
        <v>A</v>
      </c>
      <c r="T53" s="10">
        <f>Расчёт[[#This Row],[Pн(n*p)]]</f>
        <v>3</v>
      </c>
      <c r="U53" s="10">
        <f>Расчёт[[#This Row],[Cos]]</f>
        <v>1</v>
      </c>
      <c r="V53" s="10"/>
      <c r="W53" s="10">
        <f>IF(Проверка[[#This Row],[Фаза]]="ABC",Проверка[[#This Row],[Pн(n*p)]]/(SQRT(3)*0.38*Проверка[[#This Row],[Cos]]),Проверка[[#This Row],[Pн(n*p)]]/(0.22*Проверка[[#This Row],[Cos]]))</f>
        <v>13.636363636363637</v>
      </c>
    </row>
    <row r="54" spans="1:23" x14ac:dyDescent="0.25">
      <c r="A54" s="2" t="s">
        <v>76</v>
      </c>
      <c r="B54" s="5" t="s">
        <v>16</v>
      </c>
      <c r="C54" s="12">
        <v>1</v>
      </c>
      <c r="D54" s="12">
        <v>4</v>
      </c>
      <c r="E54" s="12">
        <v>4</v>
      </c>
      <c r="F54" s="12">
        <v>0.5</v>
      </c>
      <c r="G54" s="12">
        <v>1</v>
      </c>
      <c r="H54" s="12">
        <v>0</v>
      </c>
      <c r="I54" s="12">
        <v>2</v>
      </c>
      <c r="J54" s="12">
        <v>0</v>
      </c>
      <c r="K54" s="12">
        <v>16</v>
      </c>
      <c r="L54" s="12" t="s">
        <v>15</v>
      </c>
      <c r="M54" s="12" t="s">
        <v>15</v>
      </c>
      <c r="N54" s="12" t="s">
        <v>15</v>
      </c>
      <c r="O54" s="12" t="s">
        <v>15</v>
      </c>
      <c r="P54" s="12" t="s">
        <v>15</v>
      </c>
      <c r="Q54" s="12" t="s">
        <v>15</v>
      </c>
      <c r="S54" s="9" t="str">
        <f>Расчёт[[#This Row],[Фаза]]</f>
        <v>ABC</v>
      </c>
      <c r="T54" s="10">
        <f>Расчёт[[#This Row],[Pн(n*p)]]</f>
        <v>4</v>
      </c>
      <c r="U54" s="10">
        <f>Расчёт[[#This Row],[Cos]]</f>
        <v>1</v>
      </c>
      <c r="V54" s="10"/>
      <c r="W54" s="10">
        <f>IF(Проверка[[#This Row],[Фаза]]="ABC",Проверка[[#This Row],[Pн(n*p)]]/(SQRT(3)*0.38*Проверка[[#This Row],[Cos]]),Проверка[[#This Row],[Pн(n*p)]]/(0.22*Проверка[[#This Row],[Cos]]))</f>
        <v>6.0773712546276402</v>
      </c>
    </row>
    <row r="55" spans="1:23" x14ac:dyDescent="0.25">
      <c r="A55" s="2" t="s">
        <v>77</v>
      </c>
      <c r="B55" s="5" t="s">
        <v>18</v>
      </c>
      <c r="C55" s="12">
        <v>2</v>
      </c>
      <c r="D55" s="12">
        <v>0.5</v>
      </c>
      <c r="E55" s="12">
        <v>1</v>
      </c>
      <c r="F55" s="12">
        <v>0.5</v>
      </c>
      <c r="G55" s="12">
        <v>1</v>
      </c>
      <c r="H55" s="12">
        <v>0</v>
      </c>
      <c r="I55" s="12">
        <v>0.5</v>
      </c>
      <c r="J55" s="12">
        <v>0</v>
      </c>
      <c r="K55" s="12">
        <v>0.5</v>
      </c>
      <c r="L55" s="12" t="s">
        <v>15</v>
      </c>
      <c r="M55" s="12" t="s">
        <v>15</v>
      </c>
      <c r="N55" s="12" t="s">
        <v>15</v>
      </c>
      <c r="O55" s="12" t="s">
        <v>15</v>
      </c>
      <c r="P55" s="12" t="s">
        <v>15</v>
      </c>
      <c r="Q55" s="12" t="s">
        <v>15</v>
      </c>
      <c r="S55" s="9" t="str">
        <f>Расчёт[[#This Row],[Фаза]]</f>
        <v>B</v>
      </c>
      <c r="T55" s="10">
        <f>Расчёт[[#This Row],[Pн(n*p)]]</f>
        <v>1</v>
      </c>
      <c r="U55" s="10">
        <f>Расчёт[[#This Row],[Cos]]</f>
        <v>1</v>
      </c>
      <c r="V55" s="10"/>
      <c r="W55" s="10">
        <f>IF(Проверка[[#This Row],[Фаза]]="ABC",Проверка[[#This Row],[Pн(n*p)]]/(SQRT(3)*0.38*Проверка[[#This Row],[Cos]]),Проверка[[#This Row],[Pн(n*p)]]/(0.22*Проверка[[#This Row],[Cos]]))</f>
        <v>4.5454545454545459</v>
      </c>
    </row>
    <row r="56" spans="1:23" x14ac:dyDescent="0.25">
      <c r="A56" s="2" t="s">
        <v>78</v>
      </c>
      <c r="B56" s="5" t="s">
        <v>16</v>
      </c>
      <c r="C56" s="12">
        <v>18</v>
      </c>
      <c r="D56" s="12">
        <v>5.5</v>
      </c>
      <c r="E56" s="12">
        <v>99</v>
      </c>
      <c r="F56" s="12">
        <v>0.5</v>
      </c>
      <c r="G56" s="12">
        <v>1</v>
      </c>
      <c r="H56" s="12">
        <v>0</v>
      </c>
      <c r="I56" s="12">
        <v>49.5</v>
      </c>
      <c r="J56" s="12">
        <v>0</v>
      </c>
      <c r="K56" s="12">
        <v>544.5</v>
      </c>
      <c r="L56" s="12" t="s">
        <v>15</v>
      </c>
      <c r="M56" s="12" t="s">
        <v>15</v>
      </c>
      <c r="N56" s="12" t="s">
        <v>15</v>
      </c>
      <c r="O56" s="12" t="s">
        <v>15</v>
      </c>
      <c r="P56" s="12" t="s">
        <v>15</v>
      </c>
      <c r="Q56" s="12" t="s">
        <v>15</v>
      </c>
      <c r="S56" s="9" t="str">
        <f>Расчёт[[#This Row],[Фаза]]</f>
        <v>ABC</v>
      </c>
      <c r="T56" s="10">
        <f>Расчёт[[#This Row],[Pн(n*p)]]</f>
        <v>99</v>
      </c>
      <c r="U56" s="10">
        <f>Расчёт[[#This Row],[Cos]]</f>
        <v>1</v>
      </c>
      <c r="V56" s="10"/>
      <c r="W56" s="10">
        <f>IF(Проверка[[#This Row],[Фаза]]="ABC",Проверка[[#This Row],[Pн(n*p)]]/(SQRT(3)*0.38*Проверка[[#This Row],[Cos]]),Проверка[[#This Row],[Pн(n*p)]]/(0.22*Проверка[[#This Row],[Cos]]))</f>
        <v>150.4149385520341</v>
      </c>
    </row>
    <row r="57" spans="1:23" x14ac:dyDescent="0.25">
      <c r="A57" s="2" t="s">
        <v>79</v>
      </c>
      <c r="B57" s="5" t="s">
        <v>18</v>
      </c>
      <c r="C57" s="12">
        <v>5</v>
      </c>
      <c r="D57" s="12">
        <v>3</v>
      </c>
      <c r="E57" s="12">
        <v>15</v>
      </c>
      <c r="F57" s="12">
        <v>0.3</v>
      </c>
      <c r="G57" s="12">
        <v>0.8</v>
      </c>
      <c r="H57" s="12">
        <v>0.75</v>
      </c>
      <c r="I57" s="12">
        <v>4.5</v>
      </c>
      <c r="J57" s="12">
        <v>3.37</v>
      </c>
      <c r="K57" s="12">
        <v>45</v>
      </c>
      <c r="L57" s="12" t="s">
        <v>15</v>
      </c>
      <c r="M57" s="12" t="s">
        <v>15</v>
      </c>
      <c r="N57" s="12" t="s">
        <v>15</v>
      </c>
      <c r="O57" s="12" t="s">
        <v>15</v>
      </c>
      <c r="P57" s="12" t="s">
        <v>15</v>
      </c>
      <c r="Q57" s="12" t="s">
        <v>15</v>
      </c>
      <c r="S57" s="9" t="str">
        <f>Расчёт[[#This Row],[Фаза]]</f>
        <v>B</v>
      </c>
      <c r="T57" s="10">
        <f>Расчёт[[#This Row],[Pн(n*p)]]</f>
        <v>15</v>
      </c>
      <c r="U57" s="10">
        <f>Расчёт[[#This Row],[Cos]]</f>
        <v>0.8</v>
      </c>
      <c r="V57" s="10"/>
      <c r="W57" s="10">
        <f>IF(Проверка[[#This Row],[Фаза]]="ABC",Проверка[[#This Row],[Pн(n*p)]]/(SQRT(3)*0.38*Проверка[[#This Row],[Cos]]),Проверка[[#This Row],[Pн(n*p)]]/(0.22*Проверка[[#This Row],[Cos]]))</f>
        <v>85.22727272727272</v>
      </c>
    </row>
    <row r="58" spans="1:23" x14ac:dyDescent="0.25">
      <c r="A58" s="2" t="s">
        <v>80</v>
      </c>
      <c r="B58" s="5" t="s">
        <v>19</v>
      </c>
      <c r="C58" s="12">
        <v>5</v>
      </c>
      <c r="D58" s="12">
        <v>3</v>
      </c>
      <c r="E58" s="12">
        <v>15</v>
      </c>
      <c r="F58" s="12">
        <v>0.3</v>
      </c>
      <c r="G58" s="12">
        <v>0.8</v>
      </c>
      <c r="H58" s="12">
        <v>0.75</v>
      </c>
      <c r="I58" s="12">
        <v>4.5</v>
      </c>
      <c r="J58" s="12">
        <v>3.37</v>
      </c>
      <c r="K58" s="12">
        <v>45</v>
      </c>
      <c r="L58" s="12" t="s">
        <v>15</v>
      </c>
      <c r="M58" s="12" t="s">
        <v>15</v>
      </c>
      <c r="N58" s="12" t="s">
        <v>15</v>
      </c>
      <c r="O58" s="12" t="s">
        <v>15</v>
      </c>
      <c r="P58" s="12" t="s">
        <v>15</v>
      </c>
      <c r="Q58" s="12" t="s">
        <v>15</v>
      </c>
      <c r="S58" s="9" t="str">
        <f>Расчёт[[#This Row],[Фаза]]</f>
        <v>C</v>
      </c>
      <c r="T58" s="10">
        <f>Расчёт[[#This Row],[Pн(n*p)]]</f>
        <v>15</v>
      </c>
      <c r="U58" s="10">
        <f>Расчёт[[#This Row],[Cos]]</f>
        <v>0.8</v>
      </c>
      <c r="V58" s="10"/>
      <c r="W58" s="10">
        <f>IF(Проверка[[#This Row],[Фаза]]="ABC",Проверка[[#This Row],[Pн(n*p)]]/(SQRT(3)*0.38*Проверка[[#This Row],[Cos]]),Проверка[[#This Row],[Pн(n*p)]]/(0.22*Проверка[[#This Row],[Cos]]))</f>
        <v>85.22727272727272</v>
      </c>
    </row>
    <row r="59" spans="1:23" x14ac:dyDescent="0.25">
      <c r="A59" s="2" t="s">
        <v>81</v>
      </c>
      <c r="B59" s="5" t="s">
        <v>17</v>
      </c>
      <c r="C59" s="12">
        <v>5</v>
      </c>
      <c r="D59" s="12">
        <v>3</v>
      </c>
      <c r="E59" s="12">
        <v>15</v>
      </c>
      <c r="F59" s="12">
        <v>0.3</v>
      </c>
      <c r="G59" s="12">
        <v>0.8</v>
      </c>
      <c r="H59" s="12">
        <v>0.75</v>
      </c>
      <c r="I59" s="12">
        <v>4.5</v>
      </c>
      <c r="J59" s="12">
        <v>3.37</v>
      </c>
      <c r="K59" s="12">
        <v>45</v>
      </c>
      <c r="L59" s="12" t="s">
        <v>15</v>
      </c>
      <c r="M59" s="12" t="s">
        <v>15</v>
      </c>
      <c r="N59" s="12" t="s">
        <v>15</v>
      </c>
      <c r="O59" s="12" t="s">
        <v>15</v>
      </c>
      <c r="P59" s="12" t="s">
        <v>15</v>
      </c>
      <c r="Q59" s="12" t="s">
        <v>15</v>
      </c>
      <c r="S59" s="9" t="str">
        <f>Расчёт[[#This Row],[Фаза]]</f>
        <v>A</v>
      </c>
      <c r="T59" s="10">
        <f>Расчёт[[#This Row],[Pн(n*p)]]</f>
        <v>15</v>
      </c>
      <c r="U59" s="10">
        <f>Расчёт[[#This Row],[Cos]]</f>
        <v>0.8</v>
      </c>
      <c r="V59" s="10"/>
      <c r="W59" s="10">
        <f>IF(Проверка[[#This Row],[Фаза]]="ABC",Проверка[[#This Row],[Pн(n*p)]]/(SQRT(3)*0.38*Проверка[[#This Row],[Cos]]),Проверка[[#This Row],[Pн(n*p)]]/(0.22*Проверка[[#This Row],[Cos]]))</f>
        <v>85.22727272727272</v>
      </c>
    </row>
    <row r="60" spans="1:23" x14ac:dyDescent="0.25">
      <c r="A60" s="2" t="s">
        <v>82</v>
      </c>
      <c r="B60" s="5" t="s">
        <v>19</v>
      </c>
      <c r="C60" s="12">
        <v>5</v>
      </c>
      <c r="D60" s="12">
        <v>3</v>
      </c>
      <c r="E60" s="12">
        <v>15</v>
      </c>
      <c r="F60" s="12">
        <v>0.3</v>
      </c>
      <c r="G60" s="12">
        <v>0.75</v>
      </c>
      <c r="H60" s="12">
        <v>0.88</v>
      </c>
      <c r="I60" s="12">
        <v>4.5</v>
      </c>
      <c r="J60" s="12">
        <v>3.97</v>
      </c>
      <c r="K60" s="12">
        <v>45</v>
      </c>
      <c r="L60" s="12" t="s">
        <v>15</v>
      </c>
      <c r="M60" s="12" t="s">
        <v>15</v>
      </c>
      <c r="N60" s="12" t="s">
        <v>15</v>
      </c>
      <c r="O60" s="12" t="s">
        <v>15</v>
      </c>
      <c r="P60" s="12" t="s">
        <v>15</v>
      </c>
      <c r="Q60" s="12" t="s">
        <v>15</v>
      </c>
      <c r="S60" s="9" t="str">
        <f>Расчёт[[#This Row],[Фаза]]</f>
        <v>C</v>
      </c>
      <c r="T60" s="10">
        <f>Расчёт[[#This Row],[Pн(n*p)]]</f>
        <v>15</v>
      </c>
      <c r="U60" s="10">
        <f>Расчёт[[#This Row],[Cos]]</f>
        <v>0.75</v>
      </c>
      <c r="V60" s="10"/>
      <c r="W60" s="10">
        <f>IF(Проверка[[#This Row],[Фаза]]="ABC",Проверка[[#This Row],[Pн(n*p)]]/(SQRT(3)*0.38*Проверка[[#This Row],[Cos]]),Проверка[[#This Row],[Pн(n*p)]]/(0.22*Проверка[[#This Row],[Cos]]))</f>
        <v>90.909090909090907</v>
      </c>
    </row>
    <row r="61" spans="1:23" x14ac:dyDescent="0.25">
      <c r="A61" s="2" t="s">
        <v>83</v>
      </c>
      <c r="B61" s="5" t="s">
        <v>17</v>
      </c>
      <c r="C61" s="12">
        <v>6</v>
      </c>
      <c r="D61" s="12">
        <v>3</v>
      </c>
      <c r="E61" s="12">
        <v>18</v>
      </c>
      <c r="F61" s="12">
        <v>0.3</v>
      </c>
      <c r="G61" s="12">
        <v>0.75</v>
      </c>
      <c r="H61" s="12">
        <v>0.88</v>
      </c>
      <c r="I61" s="12">
        <v>5.4</v>
      </c>
      <c r="J61" s="12">
        <v>4.76</v>
      </c>
      <c r="K61" s="12">
        <v>54</v>
      </c>
      <c r="L61" s="12" t="s">
        <v>15</v>
      </c>
      <c r="M61" s="12" t="s">
        <v>15</v>
      </c>
      <c r="N61" s="12" t="s">
        <v>15</v>
      </c>
      <c r="O61" s="12" t="s">
        <v>15</v>
      </c>
      <c r="P61" s="12" t="s">
        <v>15</v>
      </c>
      <c r="Q61" s="12" t="s">
        <v>15</v>
      </c>
      <c r="S61" s="9" t="str">
        <f>Расчёт[[#This Row],[Фаза]]</f>
        <v>A</v>
      </c>
      <c r="T61" s="10">
        <f>Расчёт[[#This Row],[Pн(n*p)]]</f>
        <v>18</v>
      </c>
      <c r="U61" s="10">
        <f>Расчёт[[#This Row],[Cos]]</f>
        <v>0.75</v>
      </c>
      <c r="V61" s="10"/>
      <c r="W61" s="10">
        <f>IF(Проверка[[#This Row],[Фаза]]="ABC",Проверка[[#This Row],[Pн(n*p)]]/(SQRT(3)*0.38*Проверка[[#This Row],[Cos]]),Проверка[[#This Row],[Pн(n*p)]]/(0.22*Проверка[[#This Row],[Cos]]))</f>
        <v>109.09090909090908</v>
      </c>
    </row>
    <row r="62" spans="1:23" x14ac:dyDescent="0.25">
      <c r="A62" s="2" t="s">
        <v>84</v>
      </c>
      <c r="B62" s="5" t="s">
        <v>18</v>
      </c>
      <c r="C62" s="12">
        <v>5</v>
      </c>
      <c r="D62" s="12">
        <v>3</v>
      </c>
      <c r="E62" s="12">
        <v>15</v>
      </c>
      <c r="F62" s="12">
        <v>0.3</v>
      </c>
      <c r="G62" s="12">
        <v>0.75</v>
      </c>
      <c r="H62" s="12">
        <v>0.88</v>
      </c>
      <c r="I62" s="12">
        <v>4.5</v>
      </c>
      <c r="J62" s="12">
        <v>3.97</v>
      </c>
      <c r="K62" s="12">
        <v>45</v>
      </c>
      <c r="L62" s="12" t="s">
        <v>15</v>
      </c>
      <c r="M62" s="12" t="s">
        <v>15</v>
      </c>
      <c r="N62" s="12" t="s">
        <v>15</v>
      </c>
      <c r="O62" s="12" t="s">
        <v>15</v>
      </c>
      <c r="P62" s="12" t="s">
        <v>15</v>
      </c>
      <c r="Q62" s="12" t="s">
        <v>15</v>
      </c>
      <c r="S62" s="9" t="str">
        <f>Расчёт[[#This Row],[Фаза]]</f>
        <v>B</v>
      </c>
      <c r="T62" s="10">
        <f>Расчёт[[#This Row],[Pн(n*p)]]</f>
        <v>15</v>
      </c>
      <c r="U62" s="10">
        <f>Расчёт[[#This Row],[Cos]]</f>
        <v>0.75</v>
      </c>
      <c r="V62" s="10"/>
      <c r="W62" s="10">
        <f>IF(Проверка[[#This Row],[Фаза]]="ABC",Проверка[[#This Row],[Pн(n*p)]]/(SQRT(3)*0.38*Проверка[[#This Row],[Cos]]),Проверка[[#This Row],[Pн(n*p)]]/(0.22*Проверка[[#This Row],[Cos]]))</f>
        <v>90.909090909090907</v>
      </c>
    </row>
    <row r="63" spans="1:23" x14ac:dyDescent="0.25">
      <c r="A63" s="2" t="s">
        <v>85</v>
      </c>
      <c r="B63" s="5" t="s">
        <v>18</v>
      </c>
      <c r="C63" s="12">
        <v>1</v>
      </c>
      <c r="D63" s="12">
        <v>1</v>
      </c>
      <c r="E63" s="12">
        <v>1</v>
      </c>
      <c r="F63" s="12">
        <v>0.3</v>
      </c>
      <c r="G63" s="12">
        <v>0.75</v>
      </c>
      <c r="H63" s="12">
        <v>0.88</v>
      </c>
      <c r="I63" s="12">
        <v>0.3</v>
      </c>
      <c r="J63" s="12">
        <v>0.26</v>
      </c>
      <c r="K63" s="12">
        <v>1</v>
      </c>
      <c r="L63" s="12" t="s">
        <v>15</v>
      </c>
      <c r="M63" s="12" t="s">
        <v>15</v>
      </c>
      <c r="N63" s="12" t="s">
        <v>15</v>
      </c>
      <c r="O63" s="12" t="s">
        <v>15</v>
      </c>
      <c r="P63" s="12" t="s">
        <v>15</v>
      </c>
      <c r="Q63" s="12" t="s">
        <v>15</v>
      </c>
      <c r="S63" s="9" t="str">
        <f>Расчёт[[#This Row],[Фаза]]</f>
        <v>B</v>
      </c>
      <c r="T63" s="10">
        <f>Расчёт[[#This Row],[Pн(n*p)]]</f>
        <v>1</v>
      </c>
      <c r="U63" s="10">
        <f>Расчёт[[#This Row],[Cos]]</f>
        <v>0.75</v>
      </c>
      <c r="V63" s="10"/>
      <c r="W63" s="10">
        <f>IF(Проверка[[#This Row],[Фаза]]="ABC",Проверка[[#This Row],[Pн(n*p)]]/(SQRT(3)*0.38*Проверка[[#This Row],[Cos]]),Проверка[[#This Row],[Pн(n*p)]]/(0.22*Проверка[[#This Row],[Cos]]))</f>
        <v>6.0606060606060606</v>
      </c>
    </row>
    <row r="64" spans="1:23" x14ac:dyDescent="0.25">
      <c r="A64" s="2" t="s">
        <v>86</v>
      </c>
      <c r="B64" s="5" t="s">
        <v>16</v>
      </c>
      <c r="C64" s="12">
        <v>1</v>
      </c>
      <c r="D64" s="12">
        <v>5</v>
      </c>
      <c r="E64" s="12">
        <v>5</v>
      </c>
      <c r="F64" s="12">
        <v>0.3</v>
      </c>
      <c r="G64" s="12">
        <v>0.8</v>
      </c>
      <c r="H64" s="12">
        <v>0.75</v>
      </c>
      <c r="I64" s="12">
        <v>1.5</v>
      </c>
      <c r="J64" s="12">
        <v>1.1200000000000001</v>
      </c>
      <c r="K64" s="12">
        <v>25</v>
      </c>
      <c r="L64" s="12" t="s">
        <v>15</v>
      </c>
      <c r="M64" s="12" t="s">
        <v>15</v>
      </c>
      <c r="N64" s="12" t="s">
        <v>15</v>
      </c>
      <c r="O64" s="12" t="s">
        <v>15</v>
      </c>
      <c r="P64" s="12" t="s">
        <v>15</v>
      </c>
      <c r="Q64" s="12" t="s">
        <v>15</v>
      </c>
      <c r="S64" s="9" t="str">
        <f>Расчёт[[#This Row],[Фаза]]</f>
        <v>ABC</v>
      </c>
      <c r="T64" s="10">
        <f>Расчёт[[#This Row],[Pн(n*p)]]</f>
        <v>5</v>
      </c>
      <c r="U64" s="10">
        <f>Расчёт[[#This Row],[Cos]]</f>
        <v>0.8</v>
      </c>
      <c r="V64" s="10"/>
      <c r="W64" s="10">
        <f>IF(Проверка[[#This Row],[Фаза]]="ABC",Проверка[[#This Row],[Pн(n*p)]]/(SQRT(3)*0.38*Проверка[[#This Row],[Cos]]),Проверка[[#This Row],[Pн(n*p)]]/(0.22*Проверка[[#This Row],[Cos]]))</f>
        <v>9.495892585355687</v>
      </c>
    </row>
    <row r="65" spans="1:23" x14ac:dyDescent="0.25">
      <c r="A65" s="2" t="s">
        <v>87</v>
      </c>
      <c r="B65" s="5" t="s">
        <v>17</v>
      </c>
      <c r="C65" s="12">
        <v>4</v>
      </c>
      <c r="D65" s="12">
        <v>1</v>
      </c>
      <c r="E65" s="12">
        <v>4</v>
      </c>
      <c r="F65" s="12">
        <v>0.3</v>
      </c>
      <c r="G65" s="12">
        <v>0.75</v>
      </c>
      <c r="H65" s="12">
        <v>0.88</v>
      </c>
      <c r="I65" s="12">
        <v>1.2</v>
      </c>
      <c r="J65" s="12">
        <v>1.06</v>
      </c>
      <c r="K65" s="12">
        <v>4</v>
      </c>
      <c r="L65" s="12" t="s">
        <v>15</v>
      </c>
      <c r="M65" s="12" t="s">
        <v>15</v>
      </c>
      <c r="N65" s="12" t="s">
        <v>15</v>
      </c>
      <c r="O65" s="12" t="s">
        <v>15</v>
      </c>
      <c r="P65" s="12" t="s">
        <v>15</v>
      </c>
      <c r="Q65" s="12" t="s">
        <v>15</v>
      </c>
      <c r="S65" s="9" t="str">
        <f>Расчёт[[#This Row],[Фаза]]</f>
        <v>A</v>
      </c>
      <c r="T65" s="10">
        <f>Расчёт[[#This Row],[Pн(n*p)]]</f>
        <v>4</v>
      </c>
      <c r="U65" s="10">
        <f>Расчёт[[#This Row],[Cos]]</f>
        <v>0.75</v>
      </c>
      <c r="V65" s="10"/>
      <c r="W65" s="10">
        <f>IF(Проверка[[#This Row],[Фаза]]="ABC",Проверка[[#This Row],[Pн(n*p)]]/(SQRT(3)*0.38*Проверка[[#This Row],[Cos]]),Проверка[[#This Row],[Pн(n*p)]]/(0.22*Проверка[[#This Row],[Cos]]))</f>
        <v>24.242424242424242</v>
      </c>
    </row>
    <row r="66" spans="1:23" x14ac:dyDescent="0.25">
      <c r="A66" s="2" t="s">
        <v>88</v>
      </c>
      <c r="B66" s="5" t="s">
        <v>18</v>
      </c>
      <c r="C66" s="12">
        <v>1</v>
      </c>
      <c r="D66" s="12">
        <v>2</v>
      </c>
      <c r="E66" s="12">
        <v>2</v>
      </c>
      <c r="F66" s="12">
        <v>0.3</v>
      </c>
      <c r="G66" s="12">
        <v>0.7</v>
      </c>
      <c r="H66" s="12">
        <v>1.02</v>
      </c>
      <c r="I66" s="12">
        <v>0</v>
      </c>
      <c r="J66" s="12">
        <v>0</v>
      </c>
      <c r="K66" s="12">
        <v>4</v>
      </c>
      <c r="L66" s="12" t="s">
        <v>15</v>
      </c>
      <c r="M66" s="12" t="s">
        <v>15</v>
      </c>
      <c r="N66" s="12" t="s">
        <v>15</v>
      </c>
      <c r="O66" s="12" t="s">
        <v>15</v>
      </c>
      <c r="P66" s="12" t="s">
        <v>15</v>
      </c>
      <c r="Q66" s="12" t="s">
        <v>15</v>
      </c>
      <c r="S66" s="9" t="str">
        <f>Расчёт[[#This Row],[Фаза]]</f>
        <v>B</v>
      </c>
      <c r="T66" s="10">
        <f>Расчёт[[#This Row],[Pн(n*p)]]</f>
        <v>2</v>
      </c>
      <c r="U66" s="10">
        <f>Расчёт[[#This Row],[Cos]]</f>
        <v>0.7</v>
      </c>
      <c r="V66" s="10"/>
      <c r="W66" s="10">
        <f>IF(Проверка[[#This Row],[Фаза]]="ABC",Проверка[[#This Row],[Pн(n*p)]]/(SQRT(3)*0.38*Проверка[[#This Row],[Cos]]),Проверка[[#This Row],[Pн(n*p)]]/(0.22*Проверка[[#This Row],[Cos]]))</f>
        <v>12.987012987012987</v>
      </c>
    </row>
    <row r="67" spans="1:23" x14ac:dyDescent="0.25">
      <c r="A67" s="2" t="s">
        <v>89</v>
      </c>
      <c r="B67" s="5" t="s">
        <v>17</v>
      </c>
      <c r="C67" s="12">
        <v>1</v>
      </c>
      <c r="D67" s="12">
        <v>2</v>
      </c>
      <c r="E67" s="12">
        <v>2</v>
      </c>
      <c r="F67" s="12">
        <v>0.3</v>
      </c>
      <c r="G67" s="12">
        <v>0.7</v>
      </c>
      <c r="H67" s="12">
        <v>1.02</v>
      </c>
      <c r="I67" s="12">
        <v>0</v>
      </c>
      <c r="J67" s="12">
        <v>0</v>
      </c>
      <c r="K67" s="12">
        <v>4</v>
      </c>
      <c r="L67" s="12" t="s">
        <v>15</v>
      </c>
      <c r="M67" s="12" t="s">
        <v>15</v>
      </c>
      <c r="N67" s="12" t="s">
        <v>15</v>
      </c>
      <c r="O67" s="12" t="s">
        <v>15</v>
      </c>
      <c r="P67" s="12" t="s">
        <v>15</v>
      </c>
      <c r="Q67" s="12" t="s">
        <v>15</v>
      </c>
      <c r="S67" s="9" t="str">
        <f>Расчёт[[#This Row],[Фаза]]</f>
        <v>A</v>
      </c>
      <c r="T67" s="10">
        <f>Расчёт[[#This Row],[Pн(n*p)]]</f>
        <v>2</v>
      </c>
      <c r="U67" s="10">
        <f>Расчёт[[#This Row],[Cos]]</f>
        <v>0.7</v>
      </c>
      <c r="V67" s="10"/>
      <c r="W67" s="10">
        <f>IF(Проверка[[#This Row],[Фаза]]="ABC",Проверка[[#This Row],[Pн(n*p)]]/(SQRT(3)*0.38*Проверка[[#This Row],[Cos]]),Проверка[[#This Row],[Pн(n*p)]]/(0.22*Проверка[[#This Row],[Cos]]))</f>
        <v>12.987012987012987</v>
      </c>
    </row>
    <row r="68" spans="1:23" x14ac:dyDescent="0.25">
      <c r="A68" s="2" t="s">
        <v>90</v>
      </c>
      <c r="B68" s="5" t="s">
        <v>19</v>
      </c>
      <c r="C68" s="12">
        <v>1</v>
      </c>
      <c r="D68" s="12">
        <v>2</v>
      </c>
      <c r="E68" s="12">
        <v>2</v>
      </c>
      <c r="F68" s="12">
        <v>0.3</v>
      </c>
      <c r="G68" s="12">
        <v>0.7</v>
      </c>
      <c r="H68" s="12">
        <v>1.02</v>
      </c>
      <c r="I68" s="12">
        <v>0</v>
      </c>
      <c r="J68" s="12">
        <v>0</v>
      </c>
      <c r="K68" s="12">
        <v>4</v>
      </c>
      <c r="L68" s="12" t="s">
        <v>15</v>
      </c>
      <c r="M68" s="12" t="s">
        <v>15</v>
      </c>
      <c r="N68" s="12" t="s">
        <v>15</v>
      </c>
      <c r="O68" s="12" t="s">
        <v>15</v>
      </c>
      <c r="P68" s="12" t="s">
        <v>15</v>
      </c>
      <c r="Q68" s="12" t="s">
        <v>15</v>
      </c>
      <c r="S68" s="9" t="str">
        <f>Расчёт[[#This Row],[Фаза]]</f>
        <v>C</v>
      </c>
      <c r="T68" s="10">
        <f>Расчёт[[#This Row],[Pн(n*p)]]</f>
        <v>2</v>
      </c>
      <c r="U68" s="10">
        <f>Расчёт[[#This Row],[Cos]]</f>
        <v>0.7</v>
      </c>
      <c r="V68" s="10"/>
      <c r="W68" s="10">
        <f>IF(Проверка[[#This Row],[Фаза]]="ABC",Проверка[[#This Row],[Pн(n*p)]]/(SQRT(3)*0.38*Проверка[[#This Row],[Cos]]),Проверка[[#This Row],[Pн(n*p)]]/(0.22*Проверка[[#This Row],[Cos]]))</f>
        <v>12.987012987012987</v>
      </c>
    </row>
    <row r="69" spans="1:23" x14ac:dyDescent="0.25">
      <c r="A69" s="2" t="s">
        <v>91</v>
      </c>
      <c r="B69" s="5" t="s">
        <v>19</v>
      </c>
      <c r="C69" s="12">
        <v>5</v>
      </c>
      <c r="D69" s="12">
        <v>1</v>
      </c>
      <c r="E69" s="12">
        <v>5</v>
      </c>
      <c r="F69" s="12">
        <v>0.3</v>
      </c>
      <c r="G69" s="12">
        <v>0.75</v>
      </c>
      <c r="H69" s="12">
        <v>0.88</v>
      </c>
      <c r="I69" s="12">
        <v>1.5</v>
      </c>
      <c r="J69" s="12">
        <v>1.32</v>
      </c>
      <c r="K69" s="12">
        <v>5</v>
      </c>
      <c r="L69" s="12" t="s">
        <v>15</v>
      </c>
      <c r="M69" s="12" t="s">
        <v>15</v>
      </c>
      <c r="N69" s="12" t="s">
        <v>15</v>
      </c>
      <c r="O69" s="12" t="s">
        <v>15</v>
      </c>
      <c r="P69" s="12" t="s">
        <v>15</v>
      </c>
      <c r="Q69" s="12" t="s">
        <v>15</v>
      </c>
      <c r="S69" s="9" t="str">
        <f>Расчёт[[#This Row],[Фаза]]</f>
        <v>C</v>
      </c>
      <c r="T69" s="10">
        <f>Расчёт[[#This Row],[Pн(n*p)]]</f>
        <v>5</v>
      </c>
      <c r="U69" s="10">
        <f>Расчёт[[#This Row],[Cos]]</f>
        <v>0.75</v>
      </c>
      <c r="V69" s="10"/>
      <c r="W69" s="10">
        <f>IF(Проверка[[#This Row],[Фаза]]="ABC",Проверка[[#This Row],[Pн(n*p)]]/(SQRT(3)*0.38*Проверка[[#This Row],[Cos]]),Проверка[[#This Row],[Pн(n*p)]]/(0.22*Проверка[[#This Row],[Cos]]))</f>
        <v>30.303030303030301</v>
      </c>
    </row>
    <row r="70" spans="1:23" x14ac:dyDescent="0.25">
      <c r="A70" s="2" t="s">
        <v>92</v>
      </c>
      <c r="B70" s="5" t="s">
        <v>18</v>
      </c>
      <c r="C70" s="12">
        <v>4</v>
      </c>
      <c r="D70" s="12">
        <v>1</v>
      </c>
      <c r="E70" s="12">
        <v>4</v>
      </c>
      <c r="F70" s="12">
        <v>0.3</v>
      </c>
      <c r="G70" s="12">
        <v>0.75</v>
      </c>
      <c r="H70" s="12">
        <v>0.88</v>
      </c>
      <c r="I70" s="12">
        <v>1.2</v>
      </c>
      <c r="J70" s="12">
        <v>1.06</v>
      </c>
      <c r="K70" s="12">
        <v>4</v>
      </c>
      <c r="L70" s="12" t="s">
        <v>15</v>
      </c>
      <c r="M70" s="12" t="s">
        <v>15</v>
      </c>
      <c r="N70" s="12" t="s">
        <v>15</v>
      </c>
      <c r="O70" s="12" t="s">
        <v>15</v>
      </c>
      <c r="P70" s="12" t="s">
        <v>15</v>
      </c>
      <c r="Q70" s="12" t="s">
        <v>15</v>
      </c>
      <c r="S70" s="9" t="str">
        <f>Расчёт[[#This Row],[Фаза]]</f>
        <v>B</v>
      </c>
      <c r="T70" s="10">
        <f>Расчёт[[#This Row],[Pн(n*p)]]</f>
        <v>4</v>
      </c>
      <c r="U70" s="10">
        <f>Расчёт[[#This Row],[Cos]]</f>
        <v>0.75</v>
      </c>
      <c r="V70" s="10"/>
      <c r="W70" s="10">
        <f>IF(Проверка[[#This Row],[Фаза]]="ABC",Проверка[[#This Row],[Pн(n*p)]]/(SQRT(3)*0.38*Проверка[[#This Row],[Cos]]),Проверка[[#This Row],[Pн(n*p)]]/(0.22*Проверка[[#This Row],[Cos]]))</f>
        <v>24.242424242424242</v>
      </c>
    </row>
    <row r="71" spans="1:23" x14ac:dyDescent="0.25">
      <c r="A71" s="2" t="s">
        <v>93</v>
      </c>
      <c r="B71" s="5" t="s">
        <v>16</v>
      </c>
      <c r="C71" s="12">
        <v>1</v>
      </c>
      <c r="D71" s="12">
        <v>10</v>
      </c>
      <c r="E71" s="12">
        <v>10</v>
      </c>
      <c r="F71" s="12">
        <v>0.3</v>
      </c>
      <c r="G71" s="12">
        <v>0.8</v>
      </c>
      <c r="H71" s="12">
        <v>0.75</v>
      </c>
      <c r="I71" s="12">
        <v>3</v>
      </c>
      <c r="J71" s="12">
        <v>2.25</v>
      </c>
      <c r="K71" s="12">
        <v>100</v>
      </c>
      <c r="L71" s="12" t="s">
        <v>15</v>
      </c>
      <c r="M71" s="12" t="s">
        <v>15</v>
      </c>
      <c r="N71" s="12" t="s">
        <v>15</v>
      </c>
      <c r="O71" s="12" t="s">
        <v>15</v>
      </c>
      <c r="P71" s="12" t="s">
        <v>15</v>
      </c>
      <c r="Q71" s="12" t="s">
        <v>15</v>
      </c>
      <c r="S71" s="9" t="str">
        <f>Расчёт[[#This Row],[Фаза]]</f>
        <v>ABC</v>
      </c>
      <c r="T71" s="10">
        <f>Расчёт[[#This Row],[Pн(n*p)]]</f>
        <v>10</v>
      </c>
      <c r="U71" s="10">
        <f>Расчёт[[#This Row],[Cos]]</f>
        <v>0.8</v>
      </c>
      <c r="V71" s="10"/>
      <c r="W71" s="10">
        <f>IF(Проверка[[#This Row],[Фаза]]="ABC",Проверка[[#This Row],[Pн(n*p)]]/(SQRT(3)*0.38*Проверка[[#This Row],[Cos]]),Проверка[[#This Row],[Pн(n*p)]]/(0.22*Проверка[[#This Row],[Cos]]))</f>
        <v>18.991785170711374</v>
      </c>
    </row>
    <row r="72" spans="1:23" x14ac:dyDescent="0.25">
      <c r="A72" s="2" t="s">
        <v>94</v>
      </c>
      <c r="B72" s="5" t="s">
        <v>19</v>
      </c>
      <c r="C72" s="12">
        <v>1</v>
      </c>
      <c r="D72" s="12">
        <v>1</v>
      </c>
      <c r="E72" s="12">
        <v>1</v>
      </c>
      <c r="F72" s="12">
        <v>0.3</v>
      </c>
      <c r="G72" s="12">
        <v>0.75</v>
      </c>
      <c r="H72" s="12">
        <v>0.88</v>
      </c>
      <c r="I72" s="12">
        <v>0.3</v>
      </c>
      <c r="J72" s="12">
        <v>0.26</v>
      </c>
      <c r="K72" s="12">
        <v>1</v>
      </c>
      <c r="L72" s="12" t="s">
        <v>15</v>
      </c>
      <c r="M72" s="12" t="s">
        <v>15</v>
      </c>
      <c r="N72" s="12" t="s">
        <v>15</v>
      </c>
      <c r="O72" s="12" t="s">
        <v>15</v>
      </c>
      <c r="P72" s="12" t="s">
        <v>15</v>
      </c>
      <c r="Q72" s="12" t="s">
        <v>15</v>
      </c>
      <c r="S72" s="9" t="str">
        <f>Расчёт[[#This Row],[Фаза]]</f>
        <v>C</v>
      </c>
      <c r="T72" s="10">
        <f>Расчёт[[#This Row],[Pн(n*p)]]</f>
        <v>1</v>
      </c>
      <c r="U72" s="10">
        <f>Расчёт[[#This Row],[Cos]]</f>
        <v>0.75</v>
      </c>
      <c r="V72" s="10"/>
      <c r="W72" s="10">
        <f>IF(Проверка[[#This Row],[Фаза]]="ABC",Проверка[[#This Row],[Pн(n*p)]]/(SQRT(3)*0.38*Проверка[[#This Row],[Cos]]),Проверка[[#This Row],[Pн(n*p)]]/(0.22*Проверка[[#This Row],[Cos]]))</f>
        <v>6.0606060606060606</v>
      </c>
    </row>
    <row r="73" spans="1:23" x14ac:dyDescent="0.25">
      <c r="A73" s="3" t="s">
        <v>20</v>
      </c>
      <c r="B73" s="6" t="s">
        <v>15</v>
      </c>
      <c r="C73" s="11">
        <v>183</v>
      </c>
      <c r="D73" s="11" t="s">
        <v>15</v>
      </c>
      <c r="E73" s="11">
        <v>1250.8499999999999</v>
      </c>
      <c r="F73" s="11">
        <v>0.78</v>
      </c>
      <c r="G73" s="11">
        <v>0.99</v>
      </c>
      <c r="H73" s="11">
        <v>0.13</v>
      </c>
      <c r="I73" s="11">
        <v>974.45</v>
      </c>
      <c r="J73" s="11">
        <v>128.13999999999999</v>
      </c>
      <c r="K73" s="11">
        <v>108103.56</v>
      </c>
      <c r="L73" s="11">
        <v>14</v>
      </c>
      <c r="M73" s="11">
        <v>0.9</v>
      </c>
      <c r="N73" s="11">
        <v>877</v>
      </c>
      <c r="O73" s="11">
        <v>115.33</v>
      </c>
      <c r="P73" s="11">
        <v>884.55</v>
      </c>
      <c r="Q73" s="11">
        <v>1343.94</v>
      </c>
      <c r="S73" s="4" t="s">
        <v>23</v>
      </c>
      <c r="T73" s="10">
        <f>SUBTOTAL(109,Проверка[Pн(n*p)])</f>
        <v>1250.8499999999999</v>
      </c>
      <c r="U73" s="10">
        <f>SUBTOTAL(109,Проверка[Pн(n*p)])/(SQRT(3)*0.38*Проверка[[#Totals],[Ip]])</f>
        <v>0.94434697597360395</v>
      </c>
      <c r="V73" s="10">
        <f>TAN(ACOS(Проверка[[#Totals],[Cos]]))</f>
        <v>0.34833705385090019</v>
      </c>
      <c r="W73" s="10">
        <f>(SUMIF(Проверка[Фаза],"A",Проверка[Ip])+SUMIF(Проверка[Фаза],"B",Проверка[Ip])+SUMIF(Проверка[Фаза],"C",Проверка[Ip]))/3+SUMIF(Проверка[Фаза],"ABC",Проверка[Ip])</f>
        <v>2012.4699997089494</v>
      </c>
    </row>
  </sheetData>
  <phoneticPr fontId="3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</dc:creator>
  <cp:lastModifiedBy>Engineer</cp:lastModifiedBy>
  <dcterms:created xsi:type="dcterms:W3CDTF">2024-10-24T08:07:07Z</dcterms:created>
  <dcterms:modified xsi:type="dcterms:W3CDTF">2024-10-25T11:53:55Z</dcterms:modified>
</cp:coreProperties>
</file>